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yu.hramova\Desktop\"/>
    </mc:Choice>
  </mc:AlternateContent>
  <xr:revisionPtr revIDLastSave="0" documentId="8_{9CD398CB-4FF7-42AD-9E58-9CEAFC1F4992}" xr6:coauthVersionLast="45" xr6:coauthVersionMax="45" xr10:uidLastSave="{00000000-0000-0000-0000-000000000000}"/>
  <bookViews>
    <workbookView xWindow="-108" yWindow="-108" windowWidth="23256" windowHeight="12456" activeTab="2" xr2:uid="{00000000-000D-0000-FFFF-FFFF00000000}"/>
  </bookViews>
  <sheets>
    <sheet name="Отчет о финансовом положении" sheetId="1" r:id="rId1"/>
    <sheet name="Отчет о прибылях и убытках" sheetId="2" r:id="rId2"/>
    <sheet name="Операционные показатели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2" l="1"/>
  <c r="K26" i="1"/>
  <c r="J24" i="1"/>
  <c r="L15" i="1"/>
  <c r="L9" i="1"/>
  <c r="K9" i="1"/>
  <c r="H6" i="2" l="1"/>
  <c r="H8" i="2" s="1"/>
  <c r="H14" i="2" s="1"/>
  <c r="H16" i="2" s="1"/>
  <c r="G6" i="2"/>
  <c r="G8" i="2" s="1"/>
  <c r="G14" i="2" s="1"/>
  <c r="G16" i="2" s="1"/>
  <c r="F6" i="2"/>
  <c r="F8" i="2" s="1"/>
  <c r="F14" i="2" s="1"/>
  <c r="F16" i="2" s="1"/>
  <c r="E6" i="2"/>
  <c r="E8" i="2" s="1"/>
  <c r="E14" i="2" s="1"/>
  <c r="E16" i="2" s="1"/>
  <c r="D6" i="2"/>
  <c r="D8" i="2" s="1"/>
  <c r="D14" i="2" s="1"/>
  <c r="D16" i="2" s="1"/>
  <c r="C6" i="2"/>
  <c r="C8" i="2" s="1"/>
  <c r="C14" i="2" s="1"/>
  <c r="C16" i="2" s="1"/>
  <c r="B6" i="2"/>
  <c r="B8" i="2" s="1"/>
  <c r="B14" i="2" s="1"/>
  <c r="B16" i="2" s="1"/>
  <c r="I24" i="1"/>
  <c r="I26" i="1" s="1"/>
  <c r="H24" i="1"/>
  <c r="H26" i="1" s="1"/>
  <c r="G24" i="1"/>
  <c r="G26" i="1" s="1"/>
  <c r="F24" i="1"/>
  <c r="F26" i="1" s="1"/>
  <c r="E24" i="1"/>
  <c r="E26" i="1" s="1"/>
  <c r="D24" i="1"/>
  <c r="D26" i="1" s="1"/>
  <c r="C24" i="1"/>
  <c r="C26" i="1" s="1"/>
  <c r="B24" i="1"/>
  <c r="B26" i="1" s="1"/>
  <c r="D9" i="1"/>
  <c r="D10" i="1" s="1"/>
  <c r="I19" i="1"/>
  <c r="H19" i="1"/>
  <c r="G19" i="1"/>
  <c r="F19" i="1"/>
  <c r="E19" i="1"/>
  <c r="D19" i="1"/>
  <c r="C19" i="1"/>
  <c r="B19" i="1"/>
  <c r="C10" i="1"/>
  <c r="E10" i="1"/>
  <c r="F10" i="1"/>
  <c r="G10" i="1"/>
  <c r="H10" i="1"/>
  <c r="I10" i="1"/>
  <c r="B10" i="1"/>
  <c r="D27" i="1" l="1"/>
  <c r="G27" i="1"/>
  <c r="H27" i="1"/>
  <c r="F27" i="1"/>
  <c r="B27" i="1"/>
  <c r="E27" i="1"/>
  <c r="C27" i="1"/>
  <c r="I27" i="1"/>
</calcChain>
</file>

<file path=xl/sharedStrings.xml><?xml version="1.0" encoding="utf-8"?>
<sst xmlns="http://schemas.openxmlformats.org/spreadsheetml/2006/main" count="84" uniqueCount="83">
  <si>
    <t>АКТИВЫ</t>
  </si>
  <si>
    <t>Денежные средства и их эквиваленты</t>
  </si>
  <si>
    <t>Кредиты клиентам</t>
  </si>
  <si>
    <t>Основные средства и активы в форме права пользования</t>
  </si>
  <si>
    <t>Нематериальные активы</t>
  </si>
  <si>
    <t>Прочие активы</t>
  </si>
  <si>
    <t>ИТОГО АКТИВЫ</t>
  </si>
  <si>
    <t>ОБЯЗАТЕЛЬСТВА</t>
  </si>
  <si>
    <t>Кредиты и заемные средства</t>
  </si>
  <si>
    <t>Обязательства по аренде</t>
  </si>
  <si>
    <t>Текущие обязательства по налогу на прибыль</t>
  </si>
  <si>
    <t>Отложенные налоговые обязательства</t>
  </si>
  <si>
    <t>Резервы</t>
  </si>
  <si>
    <t>Прочие обязательства</t>
  </si>
  <si>
    <t>ИТОГО ОБЯЗАТЕЛЬСТВА</t>
  </si>
  <si>
    <t>СОБСТВЕННЫЙ КАПИТАЛ</t>
  </si>
  <si>
    <t>Нераспределенная прибыль</t>
  </si>
  <si>
    <t>Чистые активы, причитающиеся акционерам ПАО МФК «Займер»</t>
  </si>
  <si>
    <t>Некотролирующая доля участия</t>
  </si>
  <si>
    <t>ИТОГО СОБСТВЕННЫЙ КАПИТАЛ</t>
  </si>
  <si>
    <t>ИТОГО ОБЯЗАТЕЛЬСТВА И СОБСТВЕННЫЙ КАПИТАЛ</t>
  </si>
  <si>
    <t>Данные консолидированного отчета о финансовом положении ПАО МФК "Займер"</t>
  </si>
  <si>
    <r>
      <t> </t>
    </r>
    <r>
      <rPr>
        <i/>
        <sz val="9"/>
        <color rgb="FFFFFFFF"/>
        <rFont val="Roboto"/>
        <charset val="204"/>
      </rPr>
      <t>тыс. руб.</t>
    </r>
  </si>
  <si>
    <t>Процентные расходы</t>
  </si>
  <si>
    <t>Чистая процентная маржа</t>
  </si>
  <si>
    <t>Оценочный резерв под кредитные убытки</t>
  </si>
  <si>
    <t>Комиссионные доходы</t>
  </si>
  <si>
    <t>Комиссионные расходы</t>
  </si>
  <si>
    <t>Общие административные расходы</t>
  </si>
  <si>
    <t>Доходы за вычетом расходов от переоценки</t>
  </si>
  <si>
    <t>Прочие операционные доходы и расходы, нетто</t>
  </si>
  <si>
    <t>Прибыль до налогообложения</t>
  </si>
  <si>
    <t>Расходы по налогу на прибыль</t>
  </si>
  <si>
    <t>31 марта 2024</t>
  </si>
  <si>
    <t xml:space="preserve">ПРИБЫЛЬ </t>
  </si>
  <si>
    <t>Чистая процентная маржа после создания резерва под кредитные убытки</t>
  </si>
  <si>
    <t>30 июня 2024</t>
  </si>
  <si>
    <r>
      <t> </t>
    </r>
    <r>
      <rPr>
        <i/>
        <sz val="9"/>
        <color rgb="FFFFFFFF"/>
        <rFont val="Arial"/>
        <family val="2"/>
        <charset val="204"/>
      </rPr>
      <t>тыс. руб.</t>
    </r>
    <r>
      <rPr>
        <b/>
        <sz val="9"/>
        <color rgb="FFFFFFFF"/>
        <rFont val="Arial"/>
        <family val="2"/>
        <charset val="204"/>
      </rPr>
      <t> </t>
    </r>
  </si>
  <si>
    <t>2 Q 24</t>
  </si>
  <si>
    <t>1 Q 24</t>
  </si>
  <si>
    <t>Объемы выдач, всего</t>
  </si>
  <si>
    <t>Объемы выдач, новым</t>
  </si>
  <si>
    <t>Объемы выдач, повторным</t>
  </si>
  <si>
    <t>Объемы выдач PDL</t>
  </si>
  <si>
    <t>Объемы выдач IL</t>
  </si>
  <si>
    <t>Объемы выдач CL</t>
  </si>
  <si>
    <t>Объемы выдач PDL, новым</t>
  </si>
  <si>
    <t>Объемы выдач PDL, повторным</t>
  </si>
  <si>
    <t>Объемы выдач IL, новым</t>
  </si>
  <si>
    <t>Объемы выдач IL, повторным</t>
  </si>
  <si>
    <t>6м</t>
  </si>
  <si>
    <t>3 Q 24</t>
  </si>
  <si>
    <t>30 сентября 2024</t>
  </si>
  <si>
    <t>Акционерный капитал</t>
  </si>
  <si>
    <t>Процентные доходы, рассчитанные по методу эффективной процентной ставки</t>
  </si>
  <si>
    <t> тыс. руб.</t>
  </si>
  <si>
    <t>4 Q 24</t>
  </si>
  <si>
    <t>31 декабря 2024</t>
  </si>
  <si>
    <t>1 Q 25</t>
  </si>
  <si>
    <t>31 марта 2025</t>
  </si>
  <si>
    <t>2 Q 25</t>
  </si>
  <si>
    <t>30 июня 2025</t>
  </si>
  <si>
    <t>2 Q 2025 г.</t>
  </si>
  <si>
    <t>Данные консолидированного отчета о прибыли или убытке ПАО МФК "Займер"</t>
  </si>
  <si>
    <t>1 января 2020</t>
  </si>
  <si>
    <t>31 декабря 2020</t>
  </si>
  <si>
    <t>31 декабря 2021</t>
  </si>
  <si>
    <t>31 декабря 2022</t>
  </si>
  <si>
    <t>31 декабря 2023</t>
  </si>
  <si>
    <t>1 Q 2024</t>
  </si>
  <si>
    <t>2 Q 2024</t>
  </si>
  <si>
    <t>3 Q 2024</t>
  </si>
  <si>
    <t>4 Q 2024</t>
  </si>
  <si>
    <t>1 Q 2025</t>
  </si>
  <si>
    <t>3 Q 25</t>
  </si>
  <si>
    <t xml:space="preserve">13 068 510 427 </t>
  </si>
  <si>
    <t xml:space="preserve">1 118 109 799 </t>
  </si>
  <si>
    <t xml:space="preserve">11 950 400 628 </t>
  </si>
  <si>
    <t xml:space="preserve">9 012 192 000 </t>
  </si>
  <si>
    <t xml:space="preserve">3 866 855 000 </t>
  </si>
  <si>
    <t xml:space="preserve">186 360 170 </t>
  </si>
  <si>
    <t xml:space="preserve">1 060 910 500 </t>
  </si>
  <si>
    <t xml:space="preserve">7 951 281 500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</si>
</sst>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24">
    <font>
      <sz val="11"/>
      <color theme="1"/>
      <name val="Calibri"/>
      <family val="2"/>
      <scheme val="minor"/>
    </font>
    <font>
      <sz val="9"/>
      <color rgb="FF1F1F1F"/>
      <name val="Roboto"/>
      <charset val="204"/>
    </font>
    <font>
      <i/>
      <sz val="9"/>
      <color rgb="FFFFFFFF"/>
      <name val="Roboto"/>
      <charset val="204"/>
    </font>
    <font>
      <b/>
      <sz val="9"/>
      <color rgb="FFFFFFFF"/>
      <name val="Roboto"/>
      <charset val="204"/>
    </font>
    <font>
      <sz val="18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9"/>
      <name val="Roboto"/>
      <charset val="204"/>
    </font>
    <font>
      <b/>
      <sz val="9"/>
      <name val="Roboto"/>
      <charset val="204"/>
    </font>
    <font>
      <b/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rgb="FF1F1F1F"/>
      <name val="Arial"/>
      <family val="2"/>
      <charset val="204"/>
    </font>
    <font>
      <i/>
      <sz val="9"/>
      <color rgb="FFFFFFFF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9"/>
      <color rgb="FF1F1F1F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i/>
      <sz val="9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FFFFFF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28802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77">
    <xf numFmtId="0" fontId="0" fillId="0" borderId="0" xfId="0"/>
    <xf numFmtId="3" fontId="0" fillId="0" borderId="0" xfId="0" applyNumberFormat="1"/>
    <xf numFmtId="0" fontId="4" fillId="3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 readingOrder="1"/>
    </xf>
    <xf numFmtId="0" fontId="17" fillId="0" borderId="1" xfId="0" applyFont="1" applyBorder="1" applyAlignment="1">
      <alignment wrapText="1"/>
    </xf>
    <xf numFmtId="0" fontId="16" fillId="3" borderId="1" xfId="0" applyFont="1" applyFill="1" applyBorder="1" applyAlignment="1">
      <alignment wrapText="1"/>
    </xf>
    <xf numFmtId="43" fontId="0" fillId="0" borderId="0" xfId="1" applyFont="1"/>
    <xf numFmtId="165" fontId="0" fillId="0" borderId="0" xfId="1" applyNumberFormat="1" applyFont="1"/>
    <xf numFmtId="165" fontId="0" fillId="0" borderId="0" xfId="0" applyNumberFormat="1"/>
    <xf numFmtId="165" fontId="16" fillId="5" borderId="1" xfId="1" applyNumberFormat="1" applyFont="1" applyFill="1" applyBorder="1" applyAlignment="1">
      <alignment horizontal="right" wrapText="1"/>
    </xf>
    <xf numFmtId="165" fontId="16" fillId="3" borderId="1" xfId="1" applyNumberFormat="1" applyFont="1" applyFill="1" applyBorder="1" applyAlignment="1">
      <alignment wrapText="1"/>
    </xf>
    <xf numFmtId="165" fontId="16" fillId="5" borderId="1" xfId="1" applyNumberFormat="1" applyFont="1" applyFill="1" applyBorder="1" applyAlignment="1">
      <alignment wrapText="1"/>
    </xf>
    <xf numFmtId="165" fontId="16" fillId="0" borderId="1" xfId="1" applyNumberFormat="1" applyFont="1" applyBorder="1" applyAlignment="1">
      <alignment horizontal="right" wrapText="1"/>
    </xf>
    <xf numFmtId="165" fontId="14" fillId="3" borderId="1" xfId="1" applyNumberFormat="1" applyFont="1" applyFill="1" applyBorder="1" applyAlignment="1">
      <alignment wrapText="1"/>
    </xf>
    <xf numFmtId="164" fontId="0" fillId="0" borderId="0" xfId="0" applyNumberFormat="1"/>
    <xf numFmtId="0" fontId="1" fillId="2" borderId="2" xfId="0" applyFont="1" applyFill="1" applyBorder="1" applyAlignment="1">
      <alignment horizontal="left" vertical="center" wrapText="1" readingOrder="1"/>
    </xf>
    <xf numFmtId="165" fontId="14" fillId="0" borderId="1" xfId="1" applyNumberFormat="1" applyFont="1" applyBorder="1" applyAlignment="1">
      <alignment horizontal="right" vertical="center" wrapText="1"/>
    </xf>
    <xf numFmtId="165" fontId="14" fillId="3" borderId="1" xfId="1" applyNumberFormat="1" applyFont="1" applyFill="1" applyBorder="1" applyAlignment="1">
      <alignment horizontal="right" vertical="center" wrapText="1"/>
    </xf>
    <xf numFmtId="165" fontId="14" fillId="3" borderId="3" xfId="1" applyNumberFormat="1" applyFont="1" applyFill="1" applyBorder="1" applyAlignment="1">
      <alignment horizontal="right" vertical="center" wrapText="1"/>
    </xf>
    <xf numFmtId="165" fontId="16" fillId="4" borderId="1" xfId="1" applyNumberFormat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165" fontId="4" fillId="3" borderId="3" xfId="1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 readingOrder="1"/>
    </xf>
    <xf numFmtId="0" fontId="13" fillId="3" borderId="1" xfId="0" applyFont="1" applyFill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14" fillId="0" borderId="1" xfId="1" applyNumberFormat="1" applyFont="1" applyFill="1" applyBorder="1" applyAlignment="1">
      <alignment horizontal="right" vertical="center"/>
    </xf>
    <xf numFmtId="165" fontId="15" fillId="0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 indent="1" readingOrder="1"/>
    </xf>
    <xf numFmtId="0" fontId="6" fillId="0" borderId="1" xfId="0" applyFont="1" applyBorder="1" applyAlignment="1">
      <alignment horizontal="left" vertical="center" wrapText="1" indent="1" readingOrder="1"/>
    </xf>
    <xf numFmtId="0" fontId="0" fillId="0" borderId="0" xfId="0" applyAlignment="1">
      <alignment horizontal="left"/>
    </xf>
    <xf numFmtId="165" fontId="7" fillId="0" borderId="1" xfId="1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7" fillId="0" borderId="1" xfId="1" applyNumberFormat="1" applyFont="1" applyFill="1" applyBorder="1" applyAlignment="1">
      <alignment horizontal="right" vertical="center" wrapText="1" readingOrder="1"/>
    </xf>
    <xf numFmtId="165" fontId="6" fillId="0" borderId="1" xfId="1" applyNumberFormat="1" applyFont="1" applyFill="1" applyBorder="1" applyAlignment="1">
      <alignment horizontal="right" vertical="center" wrapText="1" readingOrder="1"/>
    </xf>
    <xf numFmtId="165" fontId="6" fillId="0" borderId="1" xfId="1" applyNumberFormat="1" applyFont="1" applyFill="1" applyBorder="1" applyAlignment="1">
      <alignment horizontal="right" vertical="center"/>
    </xf>
    <xf numFmtId="165" fontId="20" fillId="0" borderId="1" xfId="1" applyNumberFormat="1" applyFont="1" applyFill="1" applyBorder="1" applyAlignment="1">
      <alignment horizontal="right" vertical="center"/>
    </xf>
    <xf numFmtId="165" fontId="16" fillId="3" borderId="1" xfId="1" applyNumberFormat="1" applyFont="1" applyFill="1" applyBorder="1"/>
    <xf numFmtId="165" fontId="14" fillId="3" borderId="1" xfId="1" applyNumberFormat="1" applyFont="1" applyFill="1" applyBorder="1"/>
    <xf numFmtId="165" fontId="17" fillId="0" borderId="1" xfId="1" applyNumberFormat="1" applyFont="1" applyFill="1" applyBorder="1" applyAlignment="1">
      <alignment horizontal="right" wrapText="1"/>
    </xf>
    <xf numFmtId="165" fontId="16" fillId="0" borderId="1" xfId="1" applyNumberFormat="1" applyFont="1" applyFill="1" applyBorder="1" applyAlignment="1">
      <alignment horizontal="right" wrapText="1"/>
    </xf>
    <xf numFmtId="165" fontId="16" fillId="0" borderId="1" xfId="1" applyNumberFormat="1" applyFont="1" applyFill="1" applyBorder="1"/>
    <xf numFmtId="165" fontId="14" fillId="0" borderId="1" xfId="1" applyNumberFormat="1" applyFont="1" applyFill="1" applyBorder="1"/>
    <xf numFmtId="165" fontId="14" fillId="0" borderId="1" xfId="1" applyNumberFormat="1" applyFont="1" applyFill="1" applyBorder="1" applyAlignment="1">
      <alignment horizontal="right" wrapText="1"/>
    </xf>
    <xf numFmtId="165" fontId="16" fillId="0" borderId="1" xfId="1" applyNumberFormat="1" applyFont="1" applyFill="1" applyBorder="1" applyAlignment="1">
      <alignment wrapText="1"/>
    </xf>
    <xf numFmtId="165" fontId="14" fillId="0" borderId="1" xfId="1" applyNumberFormat="1" applyFont="1" applyFill="1" applyBorder="1" applyAlignment="1">
      <alignment wrapText="1"/>
    </xf>
    <xf numFmtId="3" fontId="21" fillId="0" borderId="1" xfId="0" applyNumberFormat="1" applyFont="1" applyBorder="1" applyAlignment="1">
      <alignment vertical="center" wrapText="1" readingOrder="1"/>
    </xf>
    <xf numFmtId="0" fontId="21" fillId="0" borderId="1" xfId="0" applyFont="1" applyBorder="1" applyAlignment="1">
      <alignment vertical="center" wrapText="1" readingOrder="1"/>
    </xf>
    <xf numFmtId="3" fontId="22" fillId="0" borderId="1" xfId="0" applyNumberFormat="1" applyFont="1" applyBorder="1" applyAlignment="1">
      <alignment vertical="center" wrapText="1" readingOrder="1"/>
    </xf>
    <xf numFmtId="165" fontId="14" fillId="3" borderId="1" xfId="1" applyNumberFormat="1" applyFont="1" applyFill="1" applyBorder="1" applyAlignment="1">
      <alignment horizontal="right" wrapText="1"/>
    </xf>
    <xf numFmtId="165" fontId="16" fillId="3" borderId="1" xfId="1" applyNumberFormat="1" applyFont="1" applyFill="1" applyBorder="1" applyAlignment="1">
      <alignment horizontal="right" wrapText="1"/>
    </xf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165" fontId="14" fillId="0" borderId="1" xfId="1" applyNumberFormat="1" applyFont="1" applyFill="1" applyBorder="1" applyAlignment="1">
      <alignment wrapText="1" readingOrder="1"/>
    </xf>
    <xf numFmtId="165" fontId="14" fillId="0" borderId="3" xfId="1" applyNumberFormat="1" applyFont="1" applyFill="1" applyBorder="1" applyAlignment="1">
      <alignment wrapText="1" readingOrder="1"/>
    </xf>
    <xf numFmtId="165" fontId="14" fillId="0" borderId="1" xfId="1" applyNumberFormat="1" applyFont="1" applyFill="1" applyBorder="1" applyAlignment="1"/>
    <xf numFmtId="165" fontId="15" fillId="0" borderId="1" xfId="1" applyNumberFormat="1" applyFont="1" applyFill="1" applyBorder="1" applyAlignment="1">
      <alignment wrapText="1" readingOrder="1"/>
    </xf>
    <xf numFmtId="165" fontId="15" fillId="0" borderId="3" xfId="1" applyNumberFormat="1" applyFont="1" applyFill="1" applyBorder="1" applyAlignment="1">
      <alignment wrapText="1" readingOrder="1"/>
    </xf>
    <xf numFmtId="165" fontId="15" fillId="0" borderId="1" xfId="1" applyNumberFormat="1" applyFont="1" applyFill="1" applyBorder="1" applyAlignment="1">
      <alignment wrapText="1"/>
    </xf>
    <xf numFmtId="165" fontId="15" fillId="0" borderId="1" xfId="1" applyNumberFormat="1" applyFont="1" applyFill="1" applyBorder="1" applyAlignment="1"/>
    <xf numFmtId="165" fontId="10" fillId="0" borderId="1" xfId="1" applyNumberFormat="1" applyFont="1" applyFill="1" applyBorder="1" applyAlignment="1">
      <alignment horizontal="right" wrapText="1" readingOrder="1"/>
    </xf>
    <xf numFmtId="165" fontId="10" fillId="0" borderId="1" xfId="1" applyNumberFormat="1" applyFont="1" applyFill="1" applyBorder="1" applyAlignment="1">
      <alignment wrapText="1" readingOrder="1"/>
    </xf>
    <xf numFmtId="165" fontId="13" fillId="0" borderId="1" xfId="1" applyNumberFormat="1" applyFont="1" applyFill="1" applyBorder="1" applyAlignment="1">
      <alignment wrapText="1" readingOrder="1"/>
    </xf>
    <xf numFmtId="165" fontId="14" fillId="0" borderId="1" xfId="1" applyNumberFormat="1" applyFont="1" applyFill="1" applyBorder="1" applyAlignment="1">
      <alignment horizontal="right" wrapText="1" readingOrder="1"/>
    </xf>
    <xf numFmtId="0" fontId="23" fillId="2" borderId="1" xfId="0" applyFont="1" applyFill="1" applyBorder="1" applyAlignment="1">
      <alignment horizontal="left" vertical="center" wrapText="1" readingOrder="1"/>
    </xf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0" fillId="0" borderId="0" xfId="0" applyAlignment="1"/>
    <xf numFmtId="0" fontId="17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zoomScale="70" zoomScaleNormal="70" workbookViewId="0">
      <selection activeCell="B19" sqref="B19"/>
    </sheetView>
  </sheetViews>
  <sheetFormatPr defaultColWidth="8.6640625" defaultRowHeight="18.75" customHeight="1"/>
  <cols>
    <col min="1" max="1" width="49.44140625" customWidth="1"/>
    <col min="2" max="12" width="15.6640625" customWidth="1"/>
  </cols>
  <sheetData>
    <row r="1" spans="1:12" ht="18.75" customHeight="1">
      <c r="A1" s="70" t="s">
        <v>21</v>
      </c>
      <c r="B1" s="71"/>
      <c r="C1" s="71"/>
      <c r="D1" s="71"/>
      <c r="E1" s="71"/>
      <c r="F1" s="71"/>
      <c r="G1" s="72"/>
      <c r="H1" s="4"/>
    </row>
    <row r="2" spans="1:12" ht="18.75" customHeight="1">
      <c r="A2" s="4"/>
      <c r="B2" s="4"/>
      <c r="C2" s="4"/>
      <c r="D2" s="4"/>
      <c r="E2" s="4"/>
      <c r="F2" s="4"/>
      <c r="G2" s="4"/>
      <c r="H2" s="4"/>
    </row>
    <row r="3" spans="1:12" ht="18.75" customHeight="1">
      <c r="A3" s="25" t="s">
        <v>37</v>
      </c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33</v>
      </c>
      <c r="H3" s="3" t="s">
        <v>36</v>
      </c>
      <c r="I3" s="3" t="s">
        <v>52</v>
      </c>
      <c r="J3" s="3" t="s">
        <v>57</v>
      </c>
      <c r="K3" s="3" t="s">
        <v>59</v>
      </c>
      <c r="L3" s="3" t="s">
        <v>61</v>
      </c>
    </row>
    <row r="4" spans="1:12" ht="18.75" customHeight="1">
      <c r="A4" s="26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8.75" customHeight="1">
      <c r="A5" s="27" t="s">
        <v>1</v>
      </c>
      <c r="B5" s="66">
        <v>348166</v>
      </c>
      <c r="C5" s="66">
        <v>600003</v>
      </c>
      <c r="D5" s="66">
        <v>928302</v>
      </c>
      <c r="E5" s="66">
        <v>1909438</v>
      </c>
      <c r="F5" s="66">
        <v>2153341</v>
      </c>
      <c r="G5" s="59">
        <v>510112</v>
      </c>
      <c r="H5" s="50">
        <v>731673</v>
      </c>
      <c r="I5" s="60">
        <v>1944175</v>
      </c>
      <c r="J5" s="60">
        <v>1899152</v>
      </c>
      <c r="K5" s="60">
        <v>550911</v>
      </c>
      <c r="L5" s="60">
        <v>802329</v>
      </c>
    </row>
    <row r="6" spans="1:12" ht="18.75" customHeight="1">
      <c r="A6" s="27" t="s">
        <v>2</v>
      </c>
      <c r="B6" s="66">
        <v>4065051</v>
      </c>
      <c r="C6" s="66">
        <v>4854924</v>
      </c>
      <c r="D6" s="66">
        <v>9498071</v>
      </c>
      <c r="E6" s="66">
        <v>12667426</v>
      </c>
      <c r="F6" s="66">
        <v>12614938</v>
      </c>
      <c r="G6" s="59">
        <v>12434154</v>
      </c>
      <c r="H6" s="50">
        <v>12688053</v>
      </c>
      <c r="I6" s="60">
        <v>13072359</v>
      </c>
      <c r="J6" s="60">
        <v>13242117</v>
      </c>
      <c r="K6" s="60">
        <v>14479395</v>
      </c>
      <c r="L6" s="60">
        <v>14606302</v>
      </c>
    </row>
    <row r="7" spans="1:12" ht="18.75" customHeight="1">
      <c r="A7" s="27" t="s">
        <v>3</v>
      </c>
      <c r="B7" s="66">
        <v>250249</v>
      </c>
      <c r="C7" s="66">
        <v>274112</v>
      </c>
      <c r="D7" s="66">
        <v>296571</v>
      </c>
      <c r="E7" s="66">
        <v>274294</v>
      </c>
      <c r="F7" s="66">
        <v>285665</v>
      </c>
      <c r="G7" s="59">
        <v>280376</v>
      </c>
      <c r="H7" s="50">
        <v>305122</v>
      </c>
      <c r="I7" s="60">
        <v>366272</v>
      </c>
      <c r="J7" s="60">
        <v>333743</v>
      </c>
      <c r="K7" s="60">
        <v>325968</v>
      </c>
      <c r="L7" s="60">
        <v>306109</v>
      </c>
    </row>
    <row r="8" spans="1:12" ht="18.75" customHeight="1">
      <c r="A8" s="27" t="s">
        <v>4</v>
      </c>
      <c r="B8" s="66">
        <v>392</v>
      </c>
      <c r="C8" s="66">
        <v>349</v>
      </c>
      <c r="D8" s="66">
        <v>17506</v>
      </c>
      <c r="E8" s="66">
        <v>116560</v>
      </c>
      <c r="F8" s="66">
        <v>22756</v>
      </c>
      <c r="G8" s="59">
        <v>30557</v>
      </c>
      <c r="H8" s="50">
        <v>24982</v>
      </c>
      <c r="I8" s="60">
        <v>23661</v>
      </c>
      <c r="J8" s="60">
        <v>208675</v>
      </c>
      <c r="K8" s="60">
        <v>193457</v>
      </c>
      <c r="L8" s="60">
        <v>268737</v>
      </c>
    </row>
    <row r="9" spans="1:12" ht="18.75" customHeight="1">
      <c r="A9" s="27" t="s">
        <v>5</v>
      </c>
      <c r="B9" s="66">
        <v>51988</v>
      </c>
      <c r="C9" s="66">
        <v>283090</v>
      </c>
      <c r="D9" s="66">
        <f>81000+299906</f>
        <v>380906</v>
      </c>
      <c r="E9" s="66">
        <v>427204</v>
      </c>
      <c r="F9" s="66">
        <v>533973</v>
      </c>
      <c r="G9" s="59">
        <v>668190</v>
      </c>
      <c r="H9" s="50">
        <v>825786</v>
      </c>
      <c r="I9" s="60">
        <v>402563</v>
      </c>
      <c r="J9" s="60">
        <v>780380</v>
      </c>
      <c r="K9" s="60">
        <f>660722+150854</f>
        <v>811576</v>
      </c>
      <c r="L9" s="60">
        <f>1155726+162402</f>
        <v>1318128</v>
      </c>
    </row>
    <row r="10" spans="1:12" ht="18.75" customHeight="1">
      <c r="A10" s="28" t="s">
        <v>6</v>
      </c>
      <c r="B10" s="67">
        <f>SUM(B5:B9)</f>
        <v>4715846</v>
      </c>
      <c r="C10" s="67">
        <f t="shared" ref="C10:I10" si="0">SUM(C5:C9)</f>
        <v>6012478</v>
      </c>
      <c r="D10" s="67">
        <f t="shared" si="0"/>
        <v>11121356</v>
      </c>
      <c r="E10" s="67">
        <f t="shared" si="0"/>
        <v>15394922</v>
      </c>
      <c r="F10" s="67">
        <f t="shared" si="0"/>
        <v>15610673</v>
      </c>
      <c r="G10" s="67">
        <f t="shared" si="0"/>
        <v>13923389</v>
      </c>
      <c r="H10" s="67">
        <f t="shared" si="0"/>
        <v>14575616</v>
      </c>
      <c r="I10" s="67">
        <f t="shared" si="0"/>
        <v>15809030</v>
      </c>
      <c r="J10" s="67">
        <v>16464067</v>
      </c>
      <c r="K10" s="67">
        <v>16361307</v>
      </c>
      <c r="L10" s="67">
        <v>17301605</v>
      </c>
    </row>
    <row r="11" spans="1:12" ht="18.75" customHeight="1">
      <c r="A11" s="29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ht="18.75" customHeight="1">
      <c r="A12" s="26" t="s">
        <v>7</v>
      </c>
      <c r="B12" s="19"/>
      <c r="C12" s="19"/>
      <c r="D12" s="19"/>
      <c r="E12" s="19"/>
      <c r="F12" s="19"/>
      <c r="G12" s="20"/>
      <c r="H12" s="21"/>
      <c r="I12" s="21"/>
      <c r="J12" s="21"/>
      <c r="K12" s="21"/>
      <c r="L12" s="21"/>
    </row>
    <row r="13" spans="1:12" ht="18.75" customHeight="1">
      <c r="A13" s="27" t="s">
        <v>8</v>
      </c>
      <c r="B13" s="66">
        <v>182090</v>
      </c>
      <c r="C13" s="66">
        <v>471194</v>
      </c>
      <c r="D13" s="66">
        <v>1733823</v>
      </c>
      <c r="E13" s="66">
        <v>1485584</v>
      </c>
      <c r="F13" s="66">
        <v>882299</v>
      </c>
      <c r="G13" s="58">
        <v>379391</v>
      </c>
      <c r="H13" s="50">
        <v>119995</v>
      </c>
      <c r="I13" s="60">
        <v>37844</v>
      </c>
      <c r="J13" s="60">
        <v>42489</v>
      </c>
      <c r="K13" s="60">
        <v>72539</v>
      </c>
      <c r="L13" s="60">
        <v>74335</v>
      </c>
    </row>
    <row r="14" spans="1:12" ht="18.75" customHeight="1">
      <c r="A14" s="27" t="s">
        <v>9</v>
      </c>
      <c r="B14" s="66">
        <v>187532</v>
      </c>
      <c r="C14" s="66">
        <v>174114</v>
      </c>
      <c r="D14" s="66">
        <v>172852</v>
      </c>
      <c r="E14" s="66">
        <v>162840</v>
      </c>
      <c r="F14" s="66">
        <v>217768</v>
      </c>
      <c r="G14" s="58">
        <v>212901</v>
      </c>
      <c r="H14" s="50">
        <v>212201</v>
      </c>
      <c r="I14" s="50">
        <v>209291</v>
      </c>
      <c r="J14" s="50">
        <v>206295</v>
      </c>
      <c r="K14" s="50">
        <v>213370</v>
      </c>
      <c r="L14" s="50">
        <v>200032</v>
      </c>
    </row>
    <row r="15" spans="1:12" ht="18.75" customHeight="1">
      <c r="A15" s="27" t="s">
        <v>10</v>
      </c>
      <c r="B15" s="66">
        <v>88058</v>
      </c>
      <c r="C15" s="66">
        <v>151674</v>
      </c>
      <c r="D15" s="66">
        <v>73306</v>
      </c>
      <c r="E15" s="66">
        <v>171621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f>33670*0</f>
        <v>0</v>
      </c>
    </row>
    <row r="16" spans="1:12" ht="18.75" customHeight="1">
      <c r="A16" s="27" t="s">
        <v>11</v>
      </c>
      <c r="B16" s="66">
        <v>481058</v>
      </c>
      <c r="C16" s="66">
        <v>552428</v>
      </c>
      <c r="D16" s="66">
        <v>1078183</v>
      </c>
      <c r="E16" s="66">
        <v>1528591</v>
      </c>
      <c r="F16" s="66">
        <v>1238137</v>
      </c>
      <c r="G16" s="58">
        <v>1065346</v>
      </c>
      <c r="H16" s="50">
        <v>974139</v>
      </c>
      <c r="I16" s="60">
        <v>1154985</v>
      </c>
      <c r="J16" s="60">
        <v>1673582</v>
      </c>
      <c r="K16" s="60">
        <v>1750387</v>
      </c>
      <c r="L16" s="60">
        <v>1683218</v>
      </c>
    </row>
    <row r="17" spans="1:12" ht="18.75" customHeight="1">
      <c r="A17" s="27" t="s">
        <v>12</v>
      </c>
      <c r="B17" s="66">
        <v>49928</v>
      </c>
      <c r="C17" s="66">
        <v>35732</v>
      </c>
      <c r="D17" s="66">
        <v>48200</v>
      </c>
      <c r="E17" s="66">
        <v>43532</v>
      </c>
      <c r="F17" s="66">
        <v>43378</v>
      </c>
      <c r="G17" s="58">
        <v>50583</v>
      </c>
      <c r="H17" s="50">
        <v>52143</v>
      </c>
      <c r="I17" s="50">
        <v>52699</v>
      </c>
      <c r="J17" s="50">
        <v>58972</v>
      </c>
      <c r="K17" s="50">
        <v>73198</v>
      </c>
      <c r="L17" s="50">
        <v>74777</v>
      </c>
    </row>
    <row r="18" spans="1:12" ht="18.75" customHeight="1">
      <c r="A18" s="27" t="s">
        <v>13</v>
      </c>
      <c r="B18" s="66">
        <v>105619</v>
      </c>
      <c r="C18" s="66">
        <v>122537</v>
      </c>
      <c r="D18" s="66">
        <v>309327</v>
      </c>
      <c r="E18" s="66">
        <v>576240</v>
      </c>
      <c r="F18" s="66">
        <v>1311268</v>
      </c>
      <c r="G18" s="58">
        <v>338468</v>
      </c>
      <c r="H18" s="50">
        <v>596440</v>
      </c>
      <c r="I18" s="50">
        <v>1885097</v>
      </c>
      <c r="J18" s="50">
        <v>1846135</v>
      </c>
      <c r="K18" s="50">
        <v>699495</v>
      </c>
      <c r="L18" s="50">
        <v>2142515</v>
      </c>
    </row>
    <row r="19" spans="1:12" ht="18.75" customHeight="1">
      <c r="A19" s="28" t="s">
        <v>14</v>
      </c>
      <c r="B19" s="67">
        <f>SUM(B13:B18)</f>
        <v>1094285</v>
      </c>
      <c r="C19" s="67">
        <f t="shared" ref="C19:I19" si="1">SUM(C13:C18)</f>
        <v>1507679</v>
      </c>
      <c r="D19" s="67">
        <f t="shared" si="1"/>
        <v>3415691</v>
      </c>
      <c r="E19" s="67">
        <f t="shared" si="1"/>
        <v>3968408</v>
      </c>
      <c r="F19" s="67">
        <f t="shared" si="1"/>
        <v>3692850</v>
      </c>
      <c r="G19" s="61">
        <f t="shared" si="1"/>
        <v>2046689</v>
      </c>
      <c r="H19" s="63">
        <f t="shared" si="1"/>
        <v>1954918</v>
      </c>
      <c r="I19" s="64">
        <f t="shared" si="1"/>
        <v>3339916</v>
      </c>
      <c r="J19" s="64">
        <v>3827473</v>
      </c>
      <c r="K19" s="64">
        <v>2808989</v>
      </c>
      <c r="L19" s="64">
        <v>4174877</v>
      </c>
    </row>
    <row r="20" spans="1:12" ht="18.75" customHeight="1">
      <c r="A20" s="30"/>
      <c r="B20" s="22"/>
      <c r="C20" s="22"/>
      <c r="D20" s="22"/>
      <c r="E20" s="22"/>
      <c r="F20" s="22"/>
      <c r="G20" s="22"/>
      <c r="H20" s="18"/>
      <c r="I20" s="18"/>
      <c r="J20" s="18"/>
      <c r="K20" s="18"/>
      <c r="L20" s="18"/>
    </row>
    <row r="21" spans="1:12" ht="18.75" customHeight="1">
      <c r="A21" s="26" t="s">
        <v>15</v>
      </c>
      <c r="B21" s="23"/>
      <c r="C21" s="23"/>
      <c r="D21" s="23"/>
      <c r="E21" s="23"/>
      <c r="F21" s="23"/>
      <c r="G21" s="24"/>
      <c r="H21" s="21"/>
      <c r="I21" s="21"/>
      <c r="J21" s="21"/>
      <c r="K21" s="21"/>
      <c r="L21" s="21"/>
    </row>
    <row r="22" spans="1:12" ht="18.75" customHeight="1">
      <c r="A22" s="27" t="s">
        <v>53</v>
      </c>
      <c r="B22" s="58">
        <v>10000</v>
      </c>
      <c r="C22" s="58">
        <v>10000</v>
      </c>
      <c r="D22" s="58">
        <v>10000</v>
      </c>
      <c r="E22" s="58">
        <v>10000</v>
      </c>
      <c r="F22" s="58">
        <v>10000</v>
      </c>
      <c r="G22" s="59">
        <v>10000</v>
      </c>
      <c r="H22" s="50">
        <v>10000</v>
      </c>
      <c r="I22" s="50">
        <v>10000</v>
      </c>
      <c r="J22" s="50">
        <v>10000</v>
      </c>
      <c r="K22" s="50">
        <v>10000</v>
      </c>
      <c r="L22" s="50">
        <v>10000</v>
      </c>
    </row>
    <row r="23" spans="1:12" ht="18.75" customHeight="1">
      <c r="A23" s="27" t="s">
        <v>16</v>
      </c>
      <c r="B23" s="58">
        <v>3611561</v>
      </c>
      <c r="C23" s="58">
        <v>4494799</v>
      </c>
      <c r="D23" s="58">
        <v>7696334</v>
      </c>
      <c r="E23" s="58">
        <v>11417281</v>
      </c>
      <c r="F23" s="58">
        <v>11908648</v>
      </c>
      <c r="G23" s="59">
        <v>11867617</v>
      </c>
      <c r="H23" s="50">
        <v>12611774</v>
      </c>
      <c r="I23" s="60">
        <v>12460261</v>
      </c>
      <c r="J23" s="60">
        <v>12627850</v>
      </c>
      <c r="K23" s="60">
        <v>13544364</v>
      </c>
      <c r="L23" s="60">
        <v>13119292</v>
      </c>
    </row>
    <row r="24" spans="1:12" ht="24">
      <c r="A24" s="28" t="s">
        <v>17</v>
      </c>
      <c r="B24" s="61">
        <f>B22+B23</f>
        <v>3621561</v>
      </c>
      <c r="C24" s="61">
        <f t="shared" ref="C24:I24" si="2">C22+C23</f>
        <v>4504799</v>
      </c>
      <c r="D24" s="61">
        <f t="shared" si="2"/>
        <v>7706334</v>
      </c>
      <c r="E24" s="61">
        <f t="shared" si="2"/>
        <v>11427281</v>
      </c>
      <c r="F24" s="61">
        <f t="shared" si="2"/>
        <v>11918648</v>
      </c>
      <c r="G24" s="62">
        <f t="shared" si="2"/>
        <v>11877617</v>
      </c>
      <c r="H24" s="63">
        <f t="shared" si="2"/>
        <v>12621774</v>
      </c>
      <c r="I24" s="63">
        <f t="shared" si="2"/>
        <v>12470261</v>
      </c>
      <c r="J24" s="63">
        <f>12627850+10000</f>
        <v>12637850</v>
      </c>
      <c r="K24" s="63">
        <v>13554364</v>
      </c>
      <c r="L24" s="63">
        <v>13129292</v>
      </c>
    </row>
    <row r="25" spans="1:12" ht="18.75" customHeight="1">
      <c r="A25" s="27" t="s">
        <v>18</v>
      </c>
      <c r="B25" s="58">
        <v>0</v>
      </c>
      <c r="C25" s="58">
        <v>0</v>
      </c>
      <c r="D25" s="58">
        <v>-669</v>
      </c>
      <c r="E25" s="58">
        <v>-767</v>
      </c>
      <c r="F25" s="58">
        <v>-825</v>
      </c>
      <c r="G25" s="59">
        <v>-917</v>
      </c>
      <c r="H25" s="50">
        <v>-1076</v>
      </c>
      <c r="I25" s="68">
        <v>-1147</v>
      </c>
      <c r="J25" s="68">
        <v>-1256</v>
      </c>
      <c r="K25" s="68">
        <v>-2046</v>
      </c>
      <c r="L25" s="68">
        <v>-2564</v>
      </c>
    </row>
    <row r="26" spans="1:12" ht="18.75" customHeight="1">
      <c r="A26" s="28" t="s">
        <v>19</v>
      </c>
      <c r="B26" s="61">
        <f>B24+B25</f>
        <v>3621561</v>
      </c>
      <c r="C26" s="61">
        <f t="shared" ref="C26:I26" si="3">C24+C25</f>
        <v>4504799</v>
      </c>
      <c r="D26" s="61">
        <f t="shared" si="3"/>
        <v>7705665</v>
      </c>
      <c r="E26" s="61">
        <f t="shared" si="3"/>
        <v>11426514</v>
      </c>
      <c r="F26" s="61">
        <f t="shared" si="3"/>
        <v>11917823</v>
      </c>
      <c r="G26" s="62">
        <f t="shared" si="3"/>
        <v>11876700</v>
      </c>
      <c r="H26" s="63">
        <f t="shared" si="3"/>
        <v>12620698</v>
      </c>
      <c r="I26" s="64">
        <f t="shared" si="3"/>
        <v>12469114</v>
      </c>
      <c r="J26" s="64">
        <v>12636594</v>
      </c>
      <c r="K26" s="64">
        <f>13352318+200000</f>
        <v>13552318</v>
      </c>
      <c r="L26" s="64">
        <v>13126728</v>
      </c>
    </row>
    <row r="27" spans="1:12" ht="18.75" customHeight="1">
      <c r="A27" s="28" t="s">
        <v>20</v>
      </c>
      <c r="B27" s="61">
        <f>B26+B19</f>
        <v>4715846</v>
      </c>
      <c r="C27" s="61">
        <f t="shared" ref="C27:I27" si="4">C26+C19</f>
        <v>6012478</v>
      </c>
      <c r="D27" s="61">
        <f t="shared" si="4"/>
        <v>11121356</v>
      </c>
      <c r="E27" s="61">
        <f t="shared" si="4"/>
        <v>15394922</v>
      </c>
      <c r="F27" s="61">
        <f t="shared" si="4"/>
        <v>15610673</v>
      </c>
      <c r="G27" s="62">
        <f t="shared" si="4"/>
        <v>13923389</v>
      </c>
      <c r="H27" s="63">
        <f t="shared" si="4"/>
        <v>14575616</v>
      </c>
      <c r="I27" s="63">
        <f t="shared" si="4"/>
        <v>15809030</v>
      </c>
      <c r="J27" s="63">
        <v>16464067</v>
      </c>
      <c r="K27" s="63">
        <v>16361307</v>
      </c>
      <c r="L27" s="63">
        <v>17301605</v>
      </c>
    </row>
    <row r="29" spans="1:12" ht="18.75" customHeight="1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8.75" customHeight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8.75" customHeight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8.75" customHeight="1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2:12" ht="18.75" customHeight="1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2:12" ht="18.75" customHeight="1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2:12" ht="18.75" customHeight="1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2:12" ht="18.75" customHeight="1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2:12" ht="18.75" customHeight="1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2:12" ht="18.75" customHeight="1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2:12" ht="18.75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2:12" ht="18.75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2:12" ht="18.75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2:12" ht="18.75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2:12" ht="18.75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2:12" ht="18.75" customHeight="1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2:12" ht="18.75" customHeight="1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2:12" ht="18.75" customHeight="1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2:12" ht="18.75" customHeight="1">
      <c r="B47" s="10"/>
    </row>
    <row r="48" spans="2:12" ht="18.75" customHeight="1">
      <c r="B48" s="10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D230-5941-45DB-9487-63824B49F3EA}">
  <dimension ref="A1:M31"/>
  <sheetViews>
    <sheetView zoomScale="85" zoomScaleNormal="85" workbookViewId="0">
      <selection activeCell="H18" sqref="H18"/>
    </sheetView>
  </sheetViews>
  <sheetFormatPr defaultColWidth="8.6640625" defaultRowHeight="14.4"/>
  <cols>
    <col min="1" max="1" width="50.33203125" customWidth="1"/>
    <col min="2" max="8" width="15.44140625" customWidth="1"/>
    <col min="9" max="9" width="13.33203125" customWidth="1"/>
    <col min="10" max="10" width="13" customWidth="1"/>
    <col min="11" max="11" width="12.109375" customWidth="1"/>
    <col min="12" max="12" width="10.33203125" customWidth="1"/>
  </cols>
  <sheetData>
    <row r="1" spans="1:12" ht="22.2" customHeight="1">
      <c r="A1" s="73" t="s">
        <v>63</v>
      </c>
      <c r="B1" s="73"/>
      <c r="C1" s="73"/>
      <c r="D1" s="73"/>
      <c r="E1" s="73"/>
      <c r="F1" s="74"/>
    </row>
    <row r="3" spans="1:12">
      <c r="A3" s="17" t="s">
        <v>22</v>
      </c>
      <c r="B3" s="5">
        <v>2020</v>
      </c>
      <c r="C3" s="5">
        <v>2021</v>
      </c>
      <c r="D3" s="5">
        <v>2022</v>
      </c>
      <c r="E3" s="5">
        <v>2023</v>
      </c>
      <c r="F3" s="5" t="s">
        <v>69</v>
      </c>
      <c r="G3" s="5" t="s">
        <v>70</v>
      </c>
      <c r="H3" s="5" t="s">
        <v>71</v>
      </c>
      <c r="I3" s="5" t="s">
        <v>72</v>
      </c>
      <c r="J3" s="5">
        <v>2024</v>
      </c>
      <c r="K3" s="5" t="s">
        <v>73</v>
      </c>
      <c r="L3" s="5" t="s">
        <v>62</v>
      </c>
    </row>
    <row r="4" spans="1:12" ht="24">
      <c r="A4" s="33" t="s">
        <v>54</v>
      </c>
      <c r="B4" s="38">
        <v>8260607</v>
      </c>
      <c r="C4" s="38">
        <v>13766054</v>
      </c>
      <c r="D4" s="38">
        <v>21570286</v>
      </c>
      <c r="E4" s="38">
        <v>18669241</v>
      </c>
      <c r="F4" s="38">
        <v>4471540</v>
      </c>
      <c r="G4" s="36">
        <v>4564147</v>
      </c>
      <c r="H4" s="32">
        <v>4677481</v>
      </c>
      <c r="I4" s="53">
        <v>4903101</v>
      </c>
      <c r="J4" s="53">
        <v>18616269</v>
      </c>
      <c r="K4" s="53">
        <v>5018896</v>
      </c>
      <c r="L4" s="53">
        <v>5320352</v>
      </c>
    </row>
    <row r="5" spans="1:12">
      <c r="A5" s="34" t="s">
        <v>23</v>
      </c>
      <c r="B5" s="39">
        <v>-57200</v>
      </c>
      <c r="C5" s="39">
        <v>-194244</v>
      </c>
      <c r="D5" s="39">
        <v>-277445</v>
      </c>
      <c r="E5" s="39">
        <v>-207765</v>
      </c>
      <c r="F5" s="40">
        <v>-29066</v>
      </c>
      <c r="G5" s="37">
        <v>-17964</v>
      </c>
      <c r="H5" s="31">
        <v>-9194</v>
      </c>
      <c r="I5" s="51">
        <v>-8140</v>
      </c>
      <c r="J5" s="51">
        <v>-64364</v>
      </c>
      <c r="K5" s="51">
        <v>-9936</v>
      </c>
      <c r="L5" s="51">
        <v>-10019</v>
      </c>
    </row>
    <row r="6" spans="1:12">
      <c r="A6" s="33" t="s">
        <v>24</v>
      </c>
      <c r="B6" s="38">
        <f>B4+B5</f>
        <v>8203407</v>
      </c>
      <c r="C6" s="38">
        <f t="shared" ref="C6:H6" si="0">C4+C5</f>
        <v>13571810</v>
      </c>
      <c r="D6" s="38">
        <f t="shared" si="0"/>
        <v>21292841</v>
      </c>
      <c r="E6" s="38">
        <f t="shared" si="0"/>
        <v>18461476</v>
      </c>
      <c r="F6" s="38">
        <f t="shared" si="0"/>
        <v>4442474</v>
      </c>
      <c r="G6" s="38">
        <f t="shared" si="0"/>
        <v>4546183</v>
      </c>
      <c r="H6" s="38">
        <f t="shared" si="0"/>
        <v>4668287</v>
      </c>
      <c r="I6" s="53">
        <v>4894961</v>
      </c>
      <c r="J6" s="53">
        <v>18551905</v>
      </c>
      <c r="K6" s="53">
        <v>5008960</v>
      </c>
      <c r="L6" s="53">
        <v>5310333</v>
      </c>
    </row>
    <row r="7" spans="1:12">
      <c r="A7" s="34" t="s">
        <v>25</v>
      </c>
      <c r="B7" s="39">
        <v>-3980461</v>
      </c>
      <c r="C7" s="39">
        <v>-4524401</v>
      </c>
      <c r="D7" s="39">
        <v>-8871391</v>
      </c>
      <c r="E7" s="39">
        <v>-3921385</v>
      </c>
      <c r="F7" s="39">
        <v>-1898178</v>
      </c>
      <c r="G7" s="37">
        <v>-1139489</v>
      </c>
      <c r="H7" s="31">
        <v>-1373623</v>
      </c>
      <c r="I7" s="51">
        <v>-1120441</v>
      </c>
      <c r="J7" s="51">
        <v>-5531731</v>
      </c>
      <c r="K7" s="51">
        <v>-1982151</v>
      </c>
      <c r="L7" s="51">
        <v>-2477025</v>
      </c>
    </row>
    <row r="8" spans="1:12" ht="24">
      <c r="A8" s="33" t="s">
        <v>35</v>
      </c>
      <c r="B8" s="38">
        <f>B6+B7</f>
        <v>4222946</v>
      </c>
      <c r="C8" s="38">
        <f t="shared" ref="C8:H8" si="1">C6+C7</f>
        <v>9047409</v>
      </c>
      <c r="D8" s="38">
        <f t="shared" si="1"/>
        <v>12421450</v>
      </c>
      <c r="E8" s="38">
        <f t="shared" si="1"/>
        <v>14540091</v>
      </c>
      <c r="F8" s="38">
        <f t="shared" si="1"/>
        <v>2544296</v>
      </c>
      <c r="G8" s="38">
        <f t="shared" si="1"/>
        <v>3406694</v>
      </c>
      <c r="H8" s="38">
        <f t="shared" si="1"/>
        <v>3294664</v>
      </c>
      <c r="I8" s="53">
        <v>3774520</v>
      </c>
      <c r="J8" s="53">
        <v>13020174</v>
      </c>
      <c r="K8" s="53">
        <v>3026809</v>
      </c>
      <c r="L8" s="53">
        <v>2833308</v>
      </c>
    </row>
    <row r="9" spans="1:12">
      <c r="A9" s="34" t="s">
        <v>26</v>
      </c>
      <c r="B9" s="39">
        <v>162261</v>
      </c>
      <c r="C9" s="39">
        <v>93490</v>
      </c>
      <c r="D9" s="39">
        <v>157263</v>
      </c>
      <c r="E9" s="39">
        <v>222715</v>
      </c>
      <c r="F9" s="39">
        <v>39894</v>
      </c>
      <c r="G9" s="37">
        <v>68321</v>
      </c>
      <c r="H9" s="31">
        <v>104272</v>
      </c>
      <c r="I9" s="51">
        <v>323024</v>
      </c>
      <c r="J9" s="51">
        <v>535511</v>
      </c>
      <c r="K9" s="51">
        <v>354547</v>
      </c>
      <c r="L9" s="51">
        <v>444028</v>
      </c>
    </row>
    <row r="10" spans="1:12">
      <c r="A10" s="34" t="s">
        <v>27</v>
      </c>
      <c r="B10" s="39">
        <v>-306063</v>
      </c>
      <c r="C10" s="39">
        <v>-516559</v>
      </c>
      <c r="D10" s="39">
        <v>-547914</v>
      </c>
      <c r="E10" s="39">
        <v>-462127</v>
      </c>
      <c r="F10" s="39">
        <v>-109200</v>
      </c>
      <c r="G10" s="37">
        <v>-124645</v>
      </c>
      <c r="H10" s="31">
        <v>-140565</v>
      </c>
      <c r="I10" s="51">
        <v>-129791</v>
      </c>
      <c r="J10" s="51">
        <v>-504201</v>
      </c>
      <c r="K10" s="51">
        <v>-117447</v>
      </c>
      <c r="L10" s="51">
        <v>-84667</v>
      </c>
    </row>
    <row r="11" spans="1:12">
      <c r="A11" s="34" t="s">
        <v>28</v>
      </c>
      <c r="B11" s="39">
        <v>-1763432</v>
      </c>
      <c r="C11" s="39">
        <v>-3768785</v>
      </c>
      <c r="D11" s="39">
        <v>-4535321</v>
      </c>
      <c r="E11" s="39">
        <v>-5902167</v>
      </c>
      <c r="F11" s="39">
        <v>-1790746</v>
      </c>
      <c r="G11" s="37">
        <v>-1824779</v>
      </c>
      <c r="H11" s="31">
        <v>-1654554</v>
      </c>
      <c r="I11" s="51">
        <v>-2320907</v>
      </c>
      <c r="J11" s="51">
        <v>-7590986</v>
      </c>
      <c r="K11" s="51">
        <v>-1920542</v>
      </c>
      <c r="L11" s="51">
        <v>-1814044</v>
      </c>
    </row>
    <row r="12" spans="1:12">
      <c r="A12" s="34" t="s">
        <v>29</v>
      </c>
      <c r="B12" s="39">
        <v>-127</v>
      </c>
      <c r="C12" s="39">
        <v>29</v>
      </c>
      <c r="D12" s="39">
        <v>-3593</v>
      </c>
      <c r="E12" s="39">
        <v>-2674</v>
      </c>
      <c r="F12" s="40">
        <v>0</v>
      </c>
      <c r="G12" s="37">
        <v>-25</v>
      </c>
      <c r="H12" s="41">
        <v>-2851</v>
      </c>
      <c r="I12" s="52">
        <v>-820</v>
      </c>
      <c r="J12" s="51">
        <v>-3696</v>
      </c>
      <c r="K12" s="52">
        <v>0</v>
      </c>
      <c r="L12" s="52">
        <v>0</v>
      </c>
    </row>
    <row r="13" spans="1:12">
      <c r="A13" s="34" t="s">
        <v>30</v>
      </c>
      <c r="B13" s="39">
        <v>-237828</v>
      </c>
      <c r="C13" s="39">
        <v>-69349</v>
      </c>
      <c r="D13" s="39">
        <v>-298446</v>
      </c>
      <c r="E13" s="39">
        <v>-594711</v>
      </c>
      <c r="F13" s="39">
        <v>-90395</v>
      </c>
      <c r="G13" s="37">
        <v>-76060</v>
      </c>
      <c r="H13" s="41">
        <v>-882</v>
      </c>
      <c r="I13" s="51">
        <f>-82288+164576</f>
        <v>82288</v>
      </c>
      <c r="J13" s="51">
        <v>-85049</v>
      </c>
      <c r="K13" s="51">
        <v>-78678</v>
      </c>
      <c r="L13" s="51">
        <v>-125387</v>
      </c>
    </row>
    <row r="14" spans="1:12">
      <c r="A14" s="33" t="s">
        <v>31</v>
      </c>
      <c r="B14" s="38">
        <f>SUM(B8:B13)</f>
        <v>2077757</v>
      </c>
      <c r="C14" s="38">
        <f t="shared" ref="C14:H14" si="2">SUM(C8:C13)</f>
        <v>4786235</v>
      </c>
      <c r="D14" s="38">
        <f t="shared" si="2"/>
        <v>7193439</v>
      </c>
      <c r="E14" s="38">
        <f t="shared" si="2"/>
        <v>7801127</v>
      </c>
      <c r="F14" s="38">
        <f t="shared" si="2"/>
        <v>593849</v>
      </c>
      <c r="G14" s="38">
        <f t="shared" si="2"/>
        <v>1449506</v>
      </c>
      <c r="H14" s="38">
        <f t="shared" si="2"/>
        <v>1600084</v>
      </c>
      <c r="I14" s="53">
        <v>1728314</v>
      </c>
      <c r="J14" s="53">
        <v>5371753</v>
      </c>
      <c r="K14" s="53">
        <v>1264689</v>
      </c>
      <c r="L14" s="53">
        <v>1253238</v>
      </c>
    </row>
    <row r="15" spans="1:12">
      <c r="A15" s="34" t="s">
        <v>32</v>
      </c>
      <c r="B15" s="39">
        <v>-401186</v>
      </c>
      <c r="C15" s="39">
        <v>-996660</v>
      </c>
      <c r="D15" s="39">
        <v>-1437297</v>
      </c>
      <c r="E15" s="39">
        <v>-1712356</v>
      </c>
      <c r="F15" s="39">
        <v>-134972</v>
      </c>
      <c r="G15" s="37">
        <v>-247508</v>
      </c>
      <c r="H15" s="41">
        <v>-549668</v>
      </c>
      <c r="I15" s="51">
        <v>-509834</v>
      </c>
      <c r="J15" s="51">
        <v>-1441982</v>
      </c>
      <c r="K15" s="51">
        <v>-348965</v>
      </c>
      <c r="L15" s="51">
        <v>-307828</v>
      </c>
    </row>
    <row r="16" spans="1:12">
      <c r="A16" s="33" t="s">
        <v>34</v>
      </c>
      <c r="B16" s="38">
        <f>SUM(B14:B15)</f>
        <v>1676571</v>
      </c>
      <c r="C16" s="38">
        <f t="shared" ref="C16:H16" si="3">SUM(C14:C15)</f>
        <v>3789575</v>
      </c>
      <c r="D16" s="38">
        <f t="shared" si="3"/>
        <v>5756142</v>
      </c>
      <c r="E16" s="38">
        <f t="shared" si="3"/>
        <v>6088771</v>
      </c>
      <c r="F16" s="38">
        <f t="shared" si="3"/>
        <v>458877</v>
      </c>
      <c r="G16" s="38">
        <f t="shared" si="3"/>
        <v>1201998</v>
      </c>
      <c r="H16" s="38">
        <f t="shared" si="3"/>
        <v>1050416</v>
      </c>
      <c r="I16" s="53">
        <v>1218480</v>
      </c>
      <c r="J16" s="53">
        <v>3929771</v>
      </c>
      <c r="K16" s="53">
        <v>915724</v>
      </c>
      <c r="L16" s="53">
        <v>945410</v>
      </c>
    </row>
    <row r="17" spans="1:13">
      <c r="A17" s="35"/>
      <c r="J17" s="1"/>
    </row>
    <row r="18" spans="1:1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3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"/>
    </row>
    <row r="27" spans="1:1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308A7-BF0B-4A60-AE67-39EB1FA6E29D}">
  <dimension ref="A2:S16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21" sqref="M21"/>
    </sheetView>
  </sheetViews>
  <sheetFormatPr defaultRowHeight="14.4" outlineLevelCol="1"/>
  <cols>
    <col min="1" max="1" width="31" customWidth="1"/>
    <col min="2" max="2" width="14.88671875" customWidth="1"/>
    <col min="3" max="4" width="14.5546875" customWidth="1"/>
    <col min="5" max="5" width="14.33203125" customWidth="1"/>
    <col min="6" max="7" width="14.6640625" customWidth="1"/>
    <col min="8" max="8" width="14.88671875" customWidth="1"/>
    <col min="9" max="9" width="17.6640625" hidden="1" customWidth="1" outlineLevel="1"/>
    <col min="10" max="10" width="17.5546875" hidden="1" customWidth="1" outlineLevel="1"/>
    <col min="11" max="11" width="8.88671875" hidden="1" customWidth="1" outlineLevel="1"/>
    <col min="12" max="12" width="14" customWidth="1" collapsed="1"/>
    <col min="13" max="13" width="14.109375" customWidth="1"/>
    <col min="14" max="15" width="14.21875" customWidth="1"/>
    <col min="16" max="16" width="13.77734375" customWidth="1"/>
    <col min="18" max="18" width="10.5546875" bestFit="1" customWidth="1"/>
  </cols>
  <sheetData>
    <row r="2" spans="1:19">
      <c r="A2" s="69" t="s">
        <v>55</v>
      </c>
      <c r="B2" s="3">
        <v>2020</v>
      </c>
      <c r="C2" s="3">
        <v>2021</v>
      </c>
      <c r="D2" s="3">
        <v>2022</v>
      </c>
      <c r="E2" s="3">
        <v>2023</v>
      </c>
      <c r="F2" s="3" t="s">
        <v>39</v>
      </c>
      <c r="G2" s="3" t="s">
        <v>38</v>
      </c>
      <c r="H2" s="3" t="s">
        <v>51</v>
      </c>
      <c r="I2" s="3" t="s">
        <v>50</v>
      </c>
      <c r="J2" s="3"/>
      <c r="K2" s="3"/>
      <c r="L2" s="3" t="s">
        <v>56</v>
      </c>
      <c r="M2" s="3">
        <v>2024</v>
      </c>
      <c r="N2" s="3" t="s">
        <v>58</v>
      </c>
      <c r="O2" s="3" t="s">
        <v>60</v>
      </c>
      <c r="P2" s="3" t="s">
        <v>74</v>
      </c>
    </row>
    <row r="3" spans="1:19">
      <c r="A3" s="6" t="s">
        <v>40</v>
      </c>
      <c r="B3" s="44">
        <v>16907052</v>
      </c>
      <c r="C3" s="44">
        <v>38617640</v>
      </c>
      <c r="D3" s="44">
        <v>51912192</v>
      </c>
      <c r="E3" s="44">
        <v>53065235</v>
      </c>
      <c r="F3" s="44">
        <v>13651447.880999999</v>
      </c>
      <c r="G3" s="44">
        <v>13857103.710000001</v>
      </c>
      <c r="H3" s="44">
        <v>13400222.409000002</v>
      </c>
      <c r="I3" s="9">
        <v>27508552</v>
      </c>
      <c r="J3" s="10">
        <v>13857104.119000001</v>
      </c>
      <c r="K3" s="10">
        <v>0</v>
      </c>
      <c r="L3" s="44">
        <v>14962831</v>
      </c>
      <c r="M3" s="44">
        <v>55871605</v>
      </c>
      <c r="N3" s="56">
        <v>14861901067</v>
      </c>
      <c r="O3" s="56">
        <v>15199273743</v>
      </c>
      <c r="P3" s="75" t="s">
        <v>75</v>
      </c>
      <c r="Q3" s="10"/>
      <c r="R3" s="10"/>
      <c r="S3" s="10"/>
    </row>
    <row r="4" spans="1:19">
      <c r="A4" s="6" t="s">
        <v>41</v>
      </c>
      <c r="B4" s="45">
        <v>2226732</v>
      </c>
      <c r="C4" s="45">
        <v>4862643</v>
      </c>
      <c r="D4" s="45">
        <v>5100996</v>
      </c>
      <c r="E4" s="45">
        <v>3792227</v>
      </c>
      <c r="F4" s="45">
        <v>1270190.5</v>
      </c>
      <c r="G4" s="45">
        <v>1228685.5</v>
      </c>
      <c r="H4" s="45">
        <v>1048340</v>
      </c>
      <c r="I4" s="9">
        <v>2498876</v>
      </c>
      <c r="J4" s="10">
        <v>1228685.5</v>
      </c>
      <c r="K4" s="10">
        <v>0</v>
      </c>
      <c r="L4" s="45">
        <v>1483537</v>
      </c>
      <c r="M4" s="45">
        <v>5030753</v>
      </c>
      <c r="N4" s="57">
        <v>1534723939</v>
      </c>
      <c r="O4" s="57">
        <v>1488933337</v>
      </c>
      <c r="P4" s="76" t="s">
        <v>76</v>
      </c>
    </row>
    <row r="5" spans="1:19">
      <c r="A5" s="6" t="s">
        <v>42</v>
      </c>
      <c r="B5" s="45">
        <v>14680320</v>
      </c>
      <c r="C5" s="45">
        <v>33754997</v>
      </c>
      <c r="D5" s="45">
        <v>46811196</v>
      </c>
      <c r="E5" s="45">
        <v>49273008</v>
      </c>
      <c r="F5" s="45">
        <v>12381257.380999999</v>
      </c>
      <c r="G5" s="45">
        <v>12628418.210000001</v>
      </c>
      <c r="H5" s="45">
        <v>12351883.409000002</v>
      </c>
      <c r="I5" s="9">
        <v>25009676</v>
      </c>
      <c r="J5" s="10">
        <v>12628418.619000001</v>
      </c>
      <c r="K5" s="10">
        <v>0</v>
      </c>
      <c r="L5" s="45">
        <v>13479293</v>
      </c>
      <c r="M5" s="45">
        <v>50840852</v>
      </c>
      <c r="N5" s="57">
        <v>13327177128</v>
      </c>
      <c r="O5" s="57">
        <v>13710340406</v>
      </c>
      <c r="P5" s="76" t="s">
        <v>77</v>
      </c>
    </row>
    <row r="6" spans="1:19">
      <c r="A6" s="7"/>
      <c r="B6" s="12"/>
      <c r="C6" s="42"/>
      <c r="D6" s="43"/>
      <c r="E6" s="15"/>
      <c r="F6" s="15"/>
      <c r="G6" s="15"/>
      <c r="H6" s="12"/>
      <c r="I6" s="9"/>
      <c r="J6" s="8"/>
      <c r="L6" s="12"/>
      <c r="M6" s="12"/>
      <c r="N6" s="54"/>
      <c r="O6" s="54"/>
      <c r="P6" s="54"/>
    </row>
    <row r="7" spans="1:19">
      <c r="A7" s="6" t="s">
        <v>43</v>
      </c>
      <c r="B7" s="45">
        <v>16767394</v>
      </c>
      <c r="C7" s="45">
        <v>37663354</v>
      </c>
      <c r="D7" s="45">
        <v>46333521</v>
      </c>
      <c r="E7" s="45">
        <v>42526149</v>
      </c>
      <c r="F7" s="45">
        <v>10305680</v>
      </c>
      <c r="G7" s="45">
        <v>9102695</v>
      </c>
      <c r="H7" s="45">
        <v>7845879</v>
      </c>
      <c r="I7" s="9">
        <v>19408375</v>
      </c>
      <c r="J7" s="10">
        <v>9102695</v>
      </c>
      <c r="K7" s="10">
        <v>0</v>
      </c>
      <c r="L7" s="45">
        <v>9835821</v>
      </c>
      <c r="M7" s="45">
        <v>37090075</v>
      </c>
      <c r="N7" s="57">
        <v>10383149500</v>
      </c>
      <c r="O7" s="57">
        <v>10790708500</v>
      </c>
      <c r="P7" s="76" t="s">
        <v>78</v>
      </c>
      <c r="R7" s="10"/>
    </row>
    <row r="8" spans="1:19">
      <c r="A8" s="6" t="s">
        <v>44</v>
      </c>
      <c r="B8" s="45">
        <v>139658</v>
      </c>
      <c r="C8" s="45">
        <v>954286</v>
      </c>
      <c r="D8" s="45">
        <v>5578671</v>
      </c>
      <c r="E8" s="45">
        <v>10449380</v>
      </c>
      <c r="F8" s="45">
        <v>3292410.5</v>
      </c>
      <c r="G8" s="45">
        <v>4753741.5</v>
      </c>
      <c r="H8" s="14">
        <v>5554343</v>
      </c>
      <c r="I8" s="9">
        <v>8046152</v>
      </c>
      <c r="J8" s="10">
        <v>4753741.5</v>
      </c>
      <c r="K8" s="16">
        <v>0</v>
      </c>
      <c r="L8" s="14">
        <v>5106205</v>
      </c>
      <c r="M8" s="14">
        <v>18706700</v>
      </c>
      <c r="N8" s="57">
        <v>4386110500</v>
      </c>
      <c r="O8" s="57">
        <v>4261626000</v>
      </c>
      <c r="P8" s="76" t="s">
        <v>79</v>
      </c>
      <c r="R8" s="10"/>
    </row>
    <row r="9" spans="1:19">
      <c r="A9" s="6" t="s">
        <v>45</v>
      </c>
      <c r="B9" s="45">
        <v>0</v>
      </c>
      <c r="C9" s="46">
        <v>0</v>
      </c>
      <c r="D9" s="47">
        <v>0</v>
      </c>
      <c r="E9" s="48">
        <v>89707</v>
      </c>
      <c r="F9" s="48">
        <v>53357.381000000001</v>
      </c>
      <c r="G9" s="48">
        <v>667.21</v>
      </c>
      <c r="H9" s="45">
        <v>0.40899999999874126</v>
      </c>
      <c r="I9" s="9">
        <v>54025</v>
      </c>
      <c r="J9" s="10">
        <v>667.61899999999878</v>
      </c>
      <c r="K9" s="10">
        <v>0</v>
      </c>
      <c r="L9" s="45">
        <v>20805</v>
      </c>
      <c r="M9" s="45">
        <v>74830</v>
      </c>
      <c r="N9" s="57">
        <v>92641067</v>
      </c>
      <c r="O9" s="57">
        <v>146263119</v>
      </c>
      <c r="P9" s="76" t="s">
        <v>80</v>
      </c>
      <c r="R9" s="10"/>
    </row>
    <row r="10" spans="1:19">
      <c r="A10" s="7"/>
      <c r="B10" s="12"/>
      <c r="C10" s="42"/>
      <c r="D10" s="43"/>
      <c r="E10" s="15"/>
      <c r="F10" s="15"/>
      <c r="G10" s="15"/>
      <c r="H10" s="12"/>
      <c r="I10" s="9"/>
      <c r="J10" s="8"/>
      <c r="L10" s="12"/>
      <c r="M10" s="12"/>
      <c r="N10" s="54"/>
      <c r="O10" s="54"/>
      <c r="P10" s="54"/>
    </row>
    <row r="11" spans="1:19">
      <c r="A11" s="6" t="s">
        <v>46</v>
      </c>
      <c r="B11" s="45">
        <v>2155172</v>
      </c>
      <c r="C11" s="46">
        <v>4538099</v>
      </c>
      <c r="D11" s="47">
        <v>5100917</v>
      </c>
      <c r="E11" s="48">
        <v>3792225</v>
      </c>
      <c r="F11" s="48">
        <v>1270190.5</v>
      </c>
      <c r="G11" s="48">
        <v>1228685.5</v>
      </c>
      <c r="H11" s="11">
        <v>1048340</v>
      </c>
      <c r="I11" s="9">
        <v>2498876</v>
      </c>
      <c r="J11" s="10">
        <v>1228685.5</v>
      </c>
      <c r="K11" s="10">
        <v>0</v>
      </c>
      <c r="L11" s="11">
        <v>1483537</v>
      </c>
      <c r="M11" s="11">
        <v>5030753</v>
      </c>
      <c r="N11" s="57">
        <v>1515372000</v>
      </c>
      <c r="O11" s="57">
        <v>1447680000</v>
      </c>
      <c r="P11" s="76" t="s">
        <v>81</v>
      </c>
      <c r="R11" s="10"/>
    </row>
    <row r="12" spans="1:19">
      <c r="A12" s="6" t="s">
        <v>47</v>
      </c>
      <c r="B12" s="45">
        <v>14612222</v>
      </c>
      <c r="C12" s="46">
        <v>33125255</v>
      </c>
      <c r="D12" s="47">
        <v>41232604</v>
      </c>
      <c r="E12" s="48">
        <v>38733924</v>
      </c>
      <c r="F12" s="48">
        <v>9035489.5</v>
      </c>
      <c r="G12" s="48">
        <v>7874009.5</v>
      </c>
      <c r="H12" s="11">
        <v>6797540</v>
      </c>
      <c r="I12" s="9">
        <v>16909499</v>
      </c>
      <c r="J12" s="10">
        <v>7874009.5</v>
      </c>
      <c r="K12" s="10">
        <v>0</v>
      </c>
      <c r="L12" s="11">
        <v>8352283</v>
      </c>
      <c r="M12" s="11">
        <v>32059322</v>
      </c>
      <c r="N12" s="57">
        <v>8867777500</v>
      </c>
      <c r="O12" s="57">
        <v>9343028500</v>
      </c>
      <c r="P12" s="76" t="s">
        <v>82</v>
      </c>
      <c r="R12" s="10"/>
    </row>
    <row r="13" spans="1:19">
      <c r="A13" s="7"/>
      <c r="B13" s="12"/>
      <c r="C13" s="42"/>
      <c r="D13" s="43"/>
      <c r="E13" s="15"/>
      <c r="F13" s="15"/>
      <c r="G13" s="15"/>
      <c r="H13" s="12"/>
      <c r="I13" s="9"/>
      <c r="J13" s="8"/>
      <c r="L13" s="12"/>
      <c r="M13" s="12"/>
      <c r="N13" s="54"/>
      <c r="O13" s="54"/>
      <c r="P13" s="54"/>
    </row>
    <row r="14" spans="1:19">
      <c r="A14" s="6" t="s">
        <v>48</v>
      </c>
      <c r="B14" s="49">
        <v>71560</v>
      </c>
      <c r="C14" s="46">
        <v>324544</v>
      </c>
      <c r="D14" s="47">
        <v>79</v>
      </c>
      <c r="E14" s="50">
        <v>2</v>
      </c>
      <c r="F14" s="50">
        <v>0</v>
      </c>
      <c r="G14" s="50">
        <v>0</v>
      </c>
      <c r="H14" s="13">
        <v>0</v>
      </c>
      <c r="I14" s="9"/>
      <c r="J14" s="8"/>
      <c r="L14" s="13">
        <v>0</v>
      </c>
      <c r="M14" s="13">
        <v>0</v>
      </c>
      <c r="N14" s="11">
        <v>0</v>
      </c>
      <c r="O14" s="11">
        <v>0</v>
      </c>
      <c r="P14" s="11">
        <v>0</v>
      </c>
      <c r="R14" s="10"/>
    </row>
    <row r="15" spans="1:19">
      <c r="A15" s="6" t="s">
        <v>49</v>
      </c>
      <c r="B15" s="49">
        <v>68098</v>
      </c>
      <c r="C15" s="46">
        <v>629742</v>
      </c>
      <c r="D15" s="47">
        <v>5578592</v>
      </c>
      <c r="E15" s="48">
        <v>10449378</v>
      </c>
      <c r="F15" s="48">
        <v>3292410.5</v>
      </c>
      <c r="G15" s="48">
        <v>4753741.5</v>
      </c>
      <c r="H15" s="14">
        <v>5554343</v>
      </c>
      <c r="I15" s="9">
        <v>8046152</v>
      </c>
      <c r="J15" s="10">
        <v>4753741.5</v>
      </c>
      <c r="K15" s="10">
        <v>0</v>
      </c>
      <c r="L15" s="14">
        <v>5106205</v>
      </c>
      <c r="M15" s="14">
        <v>18706700</v>
      </c>
      <c r="N15" s="57">
        <v>4386110500</v>
      </c>
      <c r="O15" s="57">
        <v>4261626000</v>
      </c>
      <c r="P15" s="76" t="s">
        <v>79</v>
      </c>
      <c r="R15" s="10"/>
    </row>
    <row r="16" spans="1:19">
      <c r="A16" s="7"/>
      <c r="B16" s="12"/>
      <c r="C16" s="42"/>
      <c r="D16" s="42"/>
      <c r="E16" s="12"/>
      <c r="F16" s="12"/>
      <c r="G16" s="12"/>
      <c r="H16" s="12"/>
      <c r="L16" s="12"/>
      <c r="M16" s="12"/>
      <c r="N16" s="55"/>
      <c r="O16" s="55"/>
      <c r="P16" s="5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Отчет о финансовом положении</vt:lpstr>
      <vt:lpstr>Отчет о прибылях и убытках</vt:lpstr>
      <vt:lpstr>Операционные показатели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Khramova Yulia Valeryevna</dc:creator>
  <cp:lastModifiedBy>Khramova Yulia Valeryevna</cp:lastModifiedBy>
  <dcterms:created xsi:type="dcterms:W3CDTF">2015-06-05T18:19:34Z</dcterms:created>
  <dcterms:modified xsi:type="dcterms:W3CDTF">2025-10-16T08:22:54Z</dcterms:modified>
</cp:coreProperties>
</file>