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.smyslova\Desktop\"/>
    </mc:Choice>
  </mc:AlternateContent>
  <xr:revisionPtr revIDLastSave="0" documentId="13_ncr:1_{1E815380-289A-4284-BAE9-24EC001462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Отчет о финансовом положении" sheetId="1" r:id="rId1"/>
    <sheet name="Отчет о прибылях и убытках" sheetId="2" r:id="rId2"/>
    <sheet name="Операционные показатели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8" i="1" l="1"/>
  <c r="J38" i="1"/>
  <c r="N38" i="1"/>
  <c r="O38" i="1"/>
  <c r="M24" i="1"/>
  <c r="M28" i="1" s="1"/>
  <c r="L15" i="1"/>
  <c r="K15" i="1"/>
  <c r="K38" i="1" s="1"/>
  <c r="M16" i="1"/>
  <c r="I13" i="2"/>
  <c r="K35" i="1"/>
  <c r="J33" i="1"/>
  <c r="L24" i="1"/>
  <c r="L38" i="1" l="1"/>
  <c r="M38" i="1"/>
  <c r="H6" i="2"/>
  <c r="H8" i="2" s="1"/>
  <c r="H14" i="2" s="1"/>
  <c r="H16" i="2" s="1"/>
  <c r="G6" i="2"/>
  <c r="G8" i="2" s="1"/>
  <c r="G14" i="2" s="1"/>
  <c r="G16" i="2" s="1"/>
  <c r="F6" i="2"/>
  <c r="F8" i="2" s="1"/>
  <c r="F14" i="2" s="1"/>
  <c r="F16" i="2" s="1"/>
  <c r="E6" i="2"/>
  <c r="E8" i="2" s="1"/>
  <c r="E14" i="2" s="1"/>
  <c r="E16" i="2" s="1"/>
  <c r="D6" i="2"/>
  <c r="D8" i="2" s="1"/>
  <c r="D14" i="2" s="1"/>
  <c r="D16" i="2" s="1"/>
  <c r="C6" i="2"/>
  <c r="C8" i="2" s="1"/>
  <c r="C14" i="2" s="1"/>
  <c r="C16" i="2" s="1"/>
  <c r="B6" i="2"/>
  <c r="B8" i="2" s="1"/>
  <c r="B14" i="2" s="1"/>
  <c r="B16" i="2" s="1"/>
  <c r="I33" i="1"/>
  <c r="I35" i="1" s="1"/>
  <c r="H33" i="1"/>
  <c r="H35" i="1" s="1"/>
  <c r="G33" i="1"/>
  <c r="G35" i="1" s="1"/>
  <c r="F33" i="1"/>
  <c r="F35" i="1" s="1"/>
  <c r="E33" i="1"/>
  <c r="E35" i="1" s="1"/>
  <c r="D33" i="1"/>
  <c r="D35" i="1" s="1"/>
  <c r="C33" i="1"/>
  <c r="C35" i="1" s="1"/>
  <c r="B33" i="1"/>
  <c r="B35" i="1" s="1"/>
  <c r="D15" i="1"/>
  <c r="D16" i="1" s="1"/>
  <c r="I28" i="1"/>
  <c r="H28" i="1"/>
  <c r="G28" i="1"/>
  <c r="F28" i="1"/>
  <c r="E28" i="1"/>
  <c r="D28" i="1"/>
  <c r="C28" i="1"/>
  <c r="B28" i="1"/>
  <c r="C16" i="1"/>
  <c r="E16" i="1"/>
  <c r="F16" i="1"/>
  <c r="G16" i="1"/>
  <c r="H16" i="1"/>
  <c r="I16" i="1"/>
  <c r="B16" i="1"/>
  <c r="I38" i="1" l="1"/>
  <c r="D36" i="1"/>
  <c r="G36" i="1"/>
  <c r="H36" i="1"/>
  <c r="F36" i="1"/>
  <c r="B36" i="1"/>
  <c r="E36" i="1"/>
  <c r="C36" i="1"/>
  <c r="I36" i="1"/>
</calcChain>
</file>

<file path=xl/sharedStrings.xml><?xml version="1.0" encoding="utf-8"?>
<sst xmlns="http://schemas.openxmlformats.org/spreadsheetml/2006/main" count="97" uniqueCount="91">
  <si>
    <t>АКТИВЫ</t>
  </si>
  <si>
    <t>Денежные средства и их эквиваленты</t>
  </si>
  <si>
    <t>Кредиты клиентам</t>
  </si>
  <si>
    <t>Основные средства и активы в форме права пользования</t>
  </si>
  <si>
    <t>Нематериальные активы</t>
  </si>
  <si>
    <t>Прочие активы</t>
  </si>
  <si>
    <t>ИТОГО АКТИВЫ</t>
  </si>
  <si>
    <t>ОБЯЗАТЕЛЬСТВА</t>
  </si>
  <si>
    <t>Кредиты и заемные средства</t>
  </si>
  <si>
    <t>Обязательства по аренде</t>
  </si>
  <si>
    <t>Текущие обязательства по налогу на прибыль</t>
  </si>
  <si>
    <t>Отложенные налоговые обязательства</t>
  </si>
  <si>
    <t>Резервы</t>
  </si>
  <si>
    <t>Прочие обязательства</t>
  </si>
  <si>
    <t>ИТОГО ОБЯЗАТЕЛЬСТВА</t>
  </si>
  <si>
    <t>СОБСТВЕННЫЙ КАПИТАЛ</t>
  </si>
  <si>
    <t>Нераспределенная прибыль</t>
  </si>
  <si>
    <t>Чистые активы, причитающиеся акционерам ПАО МФК «Займер»</t>
  </si>
  <si>
    <t>ИТОГО СОБСТВЕННЫЙ КАПИТАЛ</t>
  </si>
  <si>
    <t>ИТОГО ОБЯЗАТЕЛЬСТВА И СОБСТВЕННЫЙ КАПИТАЛ</t>
  </si>
  <si>
    <t>Данные консолидированного отчета о финансовом положении ПАО МФК "Займер"</t>
  </si>
  <si>
    <r>
      <t> </t>
    </r>
    <r>
      <rPr>
        <i/>
        <sz val="9"/>
        <color rgb="FFFFFFFF"/>
        <rFont val="Roboto"/>
      </rPr>
      <t>тыс. руб.</t>
    </r>
  </si>
  <si>
    <t>Процентные расходы</t>
  </si>
  <si>
    <t>Чистая процентная маржа</t>
  </si>
  <si>
    <t>Оценочный резерв под кредитные убытки</t>
  </si>
  <si>
    <t>Комиссионные доходы</t>
  </si>
  <si>
    <t>Комиссионные расходы</t>
  </si>
  <si>
    <t>Общие административные расходы</t>
  </si>
  <si>
    <t>Прочие операционные доходы и расходы, нетто</t>
  </si>
  <si>
    <t>Прибыль до налогообложения</t>
  </si>
  <si>
    <t>Расходы по налогу на прибыль</t>
  </si>
  <si>
    <t>31 марта 2024</t>
  </si>
  <si>
    <t xml:space="preserve">ПРИБЫЛЬ </t>
  </si>
  <si>
    <t>Чистая процентная маржа после создания резерва под кредитные убытки</t>
  </si>
  <si>
    <t>30 июня 2024</t>
  </si>
  <si>
    <r>
      <t> </t>
    </r>
    <r>
      <rPr>
        <i/>
        <sz val="9"/>
        <color rgb="FFFFFFFF"/>
        <rFont val="Arial"/>
        <family val="2"/>
        <charset val="204"/>
      </rPr>
      <t>тыс. руб.</t>
    </r>
    <r>
      <rPr>
        <b/>
        <sz val="9"/>
        <color rgb="FFFFFFFF"/>
        <rFont val="Arial"/>
        <family val="2"/>
        <charset val="204"/>
      </rPr>
      <t> </t>
    </r>
  </si>
  <si>
    <t>2 Q 24</t>
  </si>
  <si>
    <t>1 Q 24</t>
  </si>
  <si>
    <t>Объемы выдач, всего</t>
  </si>
  <si>
    <t>Объемы выдач, новым</t>
  </si>
  <si>
    <t>Объемы выдач, повторным</t>
  </si>
  <si>
    <t>Объемы выдач PDL</t>
  </si>
  <si>
    <t>Объемы выдач IL</t>
  </si>
  <si>
    <t>Объемы выдач CL</t>
  </si>
  <si>
    <t>Объемы выдач PDL, новым</t>
  </si>
  <si>
    <t>Объемы выдач PDL, повторным</t>
  </si>
  <si>
    <t>Объемы выдач IL, новым</t>
  </si>
  <si>
    <t>Объемы выдач IL, повторным</t>
  </si>
  <si>
    <t>3 Q 24</t>
  </si>
  <si>
    <t>30 сентября 2024</t>
  </si>
  <si>
    <t>Акционерный капитал</t>
  </si>
  <si>
    <t>Процентные доходы, рассчитанные по методу эффективной процентной ставки</t>
  </si>
  <si>
    <t> тыс. руб.</t>
  </si>
  <si>
    <t>4 Q 24</t>
  </si>
  <si>
    <t>31 декабря 2024</t>
  </si>
  <si>
    <t>31 марта 2025</t>
  </si>
  <si>
    <t>30 июня 2025</t>
  </si>
  <si>
    <t>Данные консолидированного отчета о прибыли или убытке ПАО МФК "Займер"</t>
  </si>
  <si>
    <t>1 января 2020</t>
  </si>
  <si>
    <t>31 декабря 2020</t>
  </si>
  <si>
    <t>31 декабря 2021</t>
  </si>
  <si>
    <t>31 декабря 2022</t>
  </si>
  <si>
    <t>31 декабря 2023</t>
  </si>
  <si>
    <t>1 Q 2024</t>
  </si>
  <si>
    <t>2 Q 2024</t>
  </si>
  <si>
    <t>3 Q 2024</t>
  </si>
  <si>
    <t>4 Q 2024</t>
  </si>
  <si>
    <t>1 Q 2025</t>
  </si>
  <si>
    <t>Обязательные резервы на счетах в ЦБ РФ</t>
  </si>
  <si>
    <t>Инвестиционная недвижимость</t>
  </si>
  <si>
    <t>Финансовые инструменты, оцениваемые по справедливой стоимости через прибыль или убыток</t>
  </si>
  <si>
    <t>Инвестиции в ассоциированную компанию</t>
  </si>
  <si>
    <t>Средства клиентов</t>
  </si>
  <si>
    <t>2 Q 2025</t>
  </si>
  <si>
    <t>3 Q 2025</t>
  </si>
  <si>
    <t>Доходы за вычетом расходов от переоценки иностранной валюты</t>
  </si>
  <si>
    <t>4 Q 2025</t>
  </si>
  <si>
    <t>31 декабря 2025</t>
  </si>
  <si>
    <t>Внеоборотные активы, предназначенные для продажи</t>
  </si>
  <si>
    <t>Неконтролирующая доля участия</t>
  </si>
  <si>
    <t>30 сентября 2025</t>
  </si>
  <si>
    <t>Объемы выдач Limit+, новым</t>
  </si>
  <si>
    <t>Объемы выдач Limit+, повторным</t>
  </si>
  <si>
    <t>Объемы выдач Limit+</t>
  </si>
  <si>
    <t>1 Q 2026</t>
  </si>
  <si>
    <t>31 марта 2026</t>
  </si>
  <si>
    <t>Займы, выданные связанным и прочим сторонам</t>
  </si>
  <si>
    <t>Средства банков</t>
  </si>
  <si>
    <t>Платежи, полученные от клиентов</t>
  </si>
  <si>
    <t>2 Q 2026</t>
  </si>
  <si>
    <t>30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</si>
</sst>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#,##0;\-#,##0"/>
  </numFmts>
  <fonts count="19" x14ac:knownFonts="1">
    <font>
      <sz val="11"/>
      <color theme="1"/>
      <name val="Calibri"/>
      <family val="2"/>
      <scheme val="minor"/>
    </font>
    <font>
      <i/>
      <sz val="9"/>
      <color rgb="FFFFFFFF"/>
      <name val="Roboto"/>
    </font>
    <font>
      <sz val="1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9"/>
      <name val="Roboto"/>
    </font>
    <font>
      <b/>
      <sz val="9"/>
      <name val="Roboto"/>
    </font>
    <font>
      <b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9"/>
      <color rgb="FF1F1F1F"/>
      <name val="Arial"/>
      <family val="2"/>
      <charset val="204"/>
    </font>
    <font>
      <i/>
      <sz val="9"/>
      <color rgb="FFFFFFFF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9"/>
      <color rgb="FF1F1F1F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9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28802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3">
    <xf numFmtId="0" fontId="0" fillId="0" borderId="0" xfId="0"/>
    <xf numFmtId="3" fontId="0" fillId="0" borderId="0" xfId="0" applyNumberFormat="1"/>
    <xf numFmtId="0" fontId="2" fillId="3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5" fillId="0" borderId="1" xfId="0" applyFont="1" applyBorder="1" applyAlignment="1">
      <alignment wrapText="1"/>
    </xf>
    <xf numFmtId="0" fontId="14" fillId="3" borderId="1" xfId="0" applyFont="1" applyFill="1" applyBorder="1" applyAlignment="1">
      <alignment wrapText="1"/>
    </xf>
    <xf numFmtId="164" fontId="0" fillId="0" borderId="0" xfId="1" applyNumberFormat="1" applyFont="1"/>
    <xf numFmtId="164" fontId="0" fillId="0" borderId="0" xfId="0" applyNumberFormat="1"/>
    <xf numFmtId="164" fontId="14" fillId="4" borderId="1" xfId="1" applyNumberFormat="1" applyFont="1" applyFill="1" applyBorder="1" applyAlignment="1">
      <alignment horizontal="right" wrapText="1"/>
    </xf>
    <xf numFmtId="164" fontId="14" fillId="3" borderId="1" xfId="1" applyNumberFormat="1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 readingOrder="1"/>
    </xf>
    <xf numFmtId="0" fontId="11" fillId="3" borderId="1" xfId="0" applyFont="1" applyFill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1" readingOrder="1"/>
    </xf>
    <xf numFmtId="0" fontId="4" fillId="0" borderId="1" xfId="0" applyFont="1" applyBorder="1" applyAlignment="1">
      <alignment horizontal="left" vertical="center" wrapText="1" indent="1" readingOrder="1"/>
    </xf>
    <xf numFmtId="0" fontId="0" fillId="0" borderId="0" xfId="0" applyAlignment="1">
      <alignment horizontal="left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5" fillId="0" borderId="1" xfId="1" applyNumberFormat="1" applyFont="1" applyFill="1" applyBorder="1" applyAlignment="1">
      <alignment horizontal="right" wrapText="1"/>
    </xf>
    <xf numFmtId="164" fontId="14" fillId="0" borderId="1" xfId="1" applyNumberFormat="1" applyFont="1" applyFill="1" applyBorder="1" applyAlignment="1">
      <alignment horizontal="right" wrapText="1"/>
    </xf>
    <xf numFmtId="164" fontId="14" fillId="0" borderId="1" xfId="1" applyNumberFormat="1" applyFont="1" applyFill="1" applyBorder="1" applyAlignment="1">
      <alignment wrapText="1"/>
    </xf>
    <xf numFmtId="0" fontId="18" fillId="2" borderId="1" xfId="0" applyFont="1" applyFill="1" applyBorder="1" applyAlignment="1">
      <alignment horizontal="left" vertical="center" wrapText="1" readingOrder="1"/>
    </xf>
    <xf numFmtId="0" fontId="10" fillId="2" borderId="1" xfId="0" applyFont="1" applyFill="1" applyBorder="1" applyAlignment="1">
      <alignment horizontal="left" vertical="center" wrapText="1" readingOrder="1"/>
    </xf>
    <xf numFmtId="0" fontId="10" fillId="2" borderId="2" xfId="0" applyFont="1" applyFill="1" applyBorder="1" applyAlignment="1">
      <alignment horizontal="right" vertical="center" wrapText="1" readingOrder="1"/>
    </xf>
    <xf numFmtId="164" fontId="0" fillId="3" borderId="1" xfId="1" applyNumberFormat="1" applyFont="1" applyFill="1" applyBorder="1"/>
    <xf numFmtId="165" fontId="5" fillId="0" borderId="1" xfId="1" applyNumberFormat="1" applyFont="1" applyFill="1" applyBorder="1" applyAlignment="1">
      <alignment horizontal="right" vertical="center" wrapText="1" readingOrder="1"/>
    </xf>
    <xf numFmtId="165" fontId="4" fillId="0" borderId="1" xfId="1" applyNumberFormat="1" applyFont="1" applyFill="1" applyBorder="1" applyAlignment="1">
      <alignment horizontal="right" vertical="center" wrapText="1" readingOrder="1"/>
    </xf>
    <xf numFmtId="165" fontId="11" fillId="0" borderId="1" xfId="1" applyNumberFormat="1" applyFont="1" applyFill="1" applyBorder="1" applyAlignment="1">
      <alignment wrapText="1" readingOrder="1"/>
    </xf>
    <xf numFmtId="165" fontId="12" fillId="0" borderId="1" xfId="1" applyNumberFormat="1" applyFont="1" applyBorder="1" applyAlignment="1">
      <alignment horizontal="right" vertical="center" wrapText="1"/>
    </xf>
    <xf numFmtId="165" fontId="12" fillId="3" borderId="1" xfId="1" applyNumberFormat="1" applyFont="1" applyFill="1" applyBorder="1" applyAlignment="1">
      <alignment horizontal="right" vertical="center" wrapText="1"/>
    </xf>
    <xf numFmtId="165" fontId="2" fillId="0" borderId="1" xfId="1" applyNumberFormat="1" applyFont="1" applyBorder="1" applyAlignment="1">
      <alignment horizontal="right" vertical="center" wrapText="1"/>
    </xf>
    <xf numFmtId="165" fontId="2" fillId="3" borderId="1" xfId="1" applyNumberFormat="1" applyFont="1" applyFill="1" applyBorder="1" applyAlignment="1">
      <alignment horizontal="right" vertical="center" wrapText="1"/>
    </xf>
    <xf numFmtId="165" fontId="12" fillId="0" borderId="1" xfId="1" applyNumberFormat="1" applyFont="1" applyFill="1" applyBorder="1" applyAlignment="1">
      <alignment wrapText="1" readingOrder="1"/>
    </xf>
    <xf numFmtId="165" fontId="13" fillId="0" borderId="1" xfId="1" applyNumberFormat="1" applyFont="1" applyFill="1" applyBorder="1" applyAlignment="1">
      <alignment wrapText="1" readingOrder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zoomScale="85" zoomScaleNormal="85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E23" sqref="E23"/>
    </sheetView>
  </sheetViews>
  <sheetFormatPr defaultColWidth="8.7109375" defaultRowHeight="18.75" customHeight="1" x14ac:dyDescent="0.25"/>
  <cols>
    <col min="1" max="1" width="49.42578125" customWidth="1"/>
    <col min="2" max="12" width="15.7109375" customWidth="1"/>
    <col min="13" max="13" width="16.42578125" customWidth="1"/>
    <col min="14" max="14" width="16.140625" customWidth="1"/>
    <col min="15" max="15" width="15.7109375" customWidth="1"/>
    <col min="16" max="16" width="14.7109375" customWidth="1"/>
  </cols>
  <sheetData>
    <row r="1" spans="1:16" ht="18.75" customHeight="1" x14ac:dyDescent="0.25">
      <c r="A1" s="38" t="s">
        <v>20</v>
      </c>
      <c r="B1" s="39"/>
      <c r="C1" s="39"/>
      <c r="D1" s="39"/>
      <c r="E1" s="39"/>
      <c r="F1" s="39"/>
      <c r="G1" s="40"/>
      <c r="H1" s="4"/>
    </row>
    <row r="2" spans="1:16" ht="18.75" customHeight="1" x14ac:dyDescent="0.25">
      <c r="A2" s="4"/>
      <c r="B2" s="4"/>
      <c r="C2" s="4"/>
      <c r="D2" s="4"/>
      <c r="E2" s="4"/>
      <c r="F2" s="4"/>
      <c r="G2" s="4"/>
      <c r="H2" s="4"/>
    </row>
    <row r="3" spans="1:16" ht="18.75" customHeight="1" x14ac:dyDescent="0.25">
      <c r="A3" s="11" t="s">
        <v>35</v>
      </c>
      <c r="B3" s="3" t="s">
        <v>58</v>
      </c>
      <c r="C3" s="3" t="s">
        <v>59</v>
      </c>
      <c r="D3" s="3" t="s">
        <v>60</v>
      </c>
      <c r="E3" s="3" t="s">
        <v>61</v>
      </c>
      <c r="F3" s="3" t="s">
        <v>62</v>
      </c>
      <c r="G3" s="3" t="s">
        <v>31</v>
      </c>
      <c r="H3" s="3" t="s">
        <v>34</v>
      </c>
      <c r="I3" s="3" t="s">
        <v>49</v>
      </c>
      <c r="J3" s="3" t="s">
        <v>54</v>
      </c>
      <c r="K3" s="3" t="s">
        <v>55</v>
      </c>
      <c r="L3" s="3" t="s">
        <v>56</v>
      </c>
      <c r="M3" s="3" t="s">
        <v>80</v>
      </c>
      <c r="N3" s="3" t="s">
        <v>77</v>
      </c>
      <c r="O3" s="3" t="s">
        <v>85</v>
      </c>
      <c r="P3" s="3" t="s">
        <v>90</v>
      </c>
    </row>
    <row r="4" spans="1:16" ht="18.75" customHeight="1" x14ac:dyDescent="0.25">
      <c r="A4" s="1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5" x14ac:dyDescent="0.25">
      <c r="A5" s="13" t="s">
        <v>1</v>
      </c>
      <c r="B5" s="21">
        <v>348166</v>
      </c>
      <c r="C5" s="30">
        <v>600003</v>
      </c>
      <c r="D5" s="30">
        <v>928302</v>
      </c>
      <c r="E5" s="30">
        <v>1909438</v>
      </c>
      <c r="F5" s="30">
        <v>2153341</v>
      </c>
      <c r="G5" s="30">
        <v>510112</v>
      </c>
      <c r="H5" s="30">
        <v>731673</v>
      </c>
      <c r="I5" s="30">
        <v>1944175</v>
      </c>
      <c r="J5" s="30">
        <v>1899152</v>
      </c>
      <c r="K5" s="30">
        <v>550911</v>
      </c>
      <c r="L5" s="30">
        <v>802329</v>
      </c>
      <c r="M5" s="30">
        <v>2031152</v>
      </c>
      <c r="N5" s="30">
        <v>3272006</v>
      </c>
      <c r="O5" s="30">
        <v>3086751</v>
      </c>
      <c r="P5" s="30">
        <v>4942858</v>
      </c>
    </row>
    <row r="6" spans="1:16" ht="15" x14ac:dyDescent="0.25">
      <c r="A6" s="13" t="s">
        <v>2</v>
      </c>
      <c r="B6" s="21">
        <v>4065051</v>
      </c>
      <c r="C6" s="30">
        <v>4854924</v>
      </c>
      <c r="D6" s="30">
        <v>9498071</v>
      </c>
      <c r="E6" s="30">
        <v>12667426</v>
      </c>
      <c r="F6" s="30">
        <v>12614938</v>
      </c>
      <c r="G6" s="30">
        <v>12434154</v>
      </c>
      <c r="H6" s="30">
        <v>12688053</v>
      </c>
      <c r="I6" s="30">
        <v>13072359</v>
      </c>
      <c r="J6" s="30">
        <v>13242117</v>
      </c>
      <c r="K6" s="30">
        <v>14479395</v>
      </c>
      <c r="L6" s="30">
        <v>14606302</v>
      </c>
      <c r="M6" s="30">
        <v>13914028</v>
      </c>
      <c r="N6" s="30">
        <v>12108700</v>
      </c>
      <c r="O6" s="30">
        <v>12354873</v>
      </c>
      <c r="P6" s="30">
        <v>11301775</v>
      </c>
    </row>
    <row r="7" spans="1:16" ht="24.75" customHeight="1" x14ac:dyDescent="0.25">
      <c r="A7" s="13" t="s">
        <v>70</v>
      </c>
      <c r="B7" s="21"/>
      <c r="C7" s="30"/>
      <c r="D7" s="30"/>
      <c r="E7" s="30"/>
      <c r="F7" s="30"/>
      <c r="G7" s="30"/>
      <c r="H7" s="30"/>
      <c r="I7" s="30"/>
      <c r="J7" s="30"/>
      <c r="K7" s="30"/>
      <c r="L7" s="30"/>
      <c r="M7" s="30">
        <v>320793</v>
      </c>
      <c r="N7" s="30">
        <v>319142</v>
      </c>
      <c r="O7" s="30">
        <v>324718</v>
      </c>
      <c r="P7" s="30">
        <v>296209</v>
      </c>
    </row>
    <row r="8" spans="1:16" ht="24" x14ac:dyDescent="0.25">
      <c r="A8" s="13" t="s">
        <v>3</v>
      </c>
      <c r="B8" s="21">
        <v>250249</v>
      </c>
      <c r="C8" s="30">
        <v>274112</v>
      </c>
      <c r="D8" s="30">
        <v>296571</v>
      </c>
      <c r="E8" s="30">
        <v>274294</v>
      </c>
      <c r="F8" s="30">
        <v>285665</v>
      </c>
      <c r="G8" s="30">
        <v>280376</v>
      </c>
      <c r="H8" s="30">
        <v>305122</v>
      </c>
      <c r="I8" s="30">
        <v>366272</v>
      </c>
      <c r="J8" s="30">
        <v>333743</v>
      </c>
      <c r="K8" s="30">
        <v>325968</v>
      </c>
      <c r="L8" s="30">
        <v>306109</v>
      </c>
      <c r="M8" s="30">
        <v>408336</v>
      </c>
      <c r="N8" s="30">
        <v>428755</v>
      </c>
      <c r="O8" s="30">
        <v>418592</v>
      </c>
      <c r="P8" s="30">
        <v>408075</v>
      </c>
    </row>
    <row r="9" spans="1:16" ht="15" x14ac:dyDescent="0.25">
      <c r="A9" s="13" t="s">
        <v>4</v>
      </c>
      <c r="B9" s="21">
        <v>392</v>
      </c>
      <c r="C9" s="30">
        <v>349</v>
      </c>
      <c r="D9" s="30">
        <v>17506</v>
      </c>
      <c r="E9" s="30">
        <v>116560</v>
      </c>
      <c r="F9" s="30">
        <v>22756</v>
      </c>
      <c r="G9" s="30">
        <v>30557</v>
      </c>
      <c r="H9" s="30">
        <v>24982</v>
      </c>
      <c r="I9" s="30">
        <v>23661</v>
      </c>
      <c r="J9" s="30">
        <v>208675</v>
      </c>
      <c r="K9" s="30">
        <v>193457</v>
      </c>
      <c r="L9" s="30">
        <v>268737</v>
      </c>
      <c r="M9" s="30">
        <v>541268</v>
      </c>
      <c r="N9" s="30">
        <v>705811</v>
      </c>
      <c r="O9" s="30">
        <v>766564</v>
      </c>
      <c r="P9" s="30">
        <v>692120</v>
      </c>
    </row>
    <row r="10" spans="1:16" ht="15" x14ac:dyDescent="0.25">
      <c r="A10" s="13" t="s">
        <v>69</v>
      </c>
      <c r="B10" s="21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>
        <v>114858</v>
      </c>
      <c r="N10" s="30">
        <v>0</v>
      </c>
      <c r="O10" s="30">
        <v>0</v>
      </c>
      <c r="P10" s="30">
        <v>0</v>
      </c>
    </row>
    <row r="11" spans="1:16" ht="15" x14ac:dyDescent="0.25">
      <c r="A11" s="13" t="s">
        <v>71</v>
      </c>
      <c r="B11" s="21"/>
      <c r="C11" s="30"/>
      <c r="D11" s="30"/>
      <c r="E11" s="30"/>
      <c r="F11" s="30"/>
      <c r="G11" s="30"/>
      <c r="H11" s="30"/>
      <c r="I11" s="30"/>
      <c r="J11" s="30"/>
      <c r="K11" s="30">
        <v>150854</v>
      </c>
      <c r="L11" s="30">
        <v>162402</v>
      </c>
      <c r="M11" s="30">
        <v>161352</v>
      </c>
      <c r="N11" s="30">
        <v>160573</v>
      </c>
      <c r="O11" s="30">
        <v>455678</v>
      </c>
      <c r="P11" s="30">
        <v>1058183</v>
      </c>
    </row>
    <row r="12" spans="1:16" ht="15" x14ac:dyDescent="0.25">
      <c r="A12" s="13" t="s">
        <v>68</v>
      </c>
      <c r="B12" s="21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>
        <v>651</v>
      </c>
      <c r="N12" s="30">
        <v>651</v>
      </c>
      <c r="O12" s="30">
        <v>697</v>
      </c>
      <c r="P12" s="30">
        <v>697</v>
      </c>
    </row>
    <row r="13" spans="1:16" ht="15" x14ac:dyDescent="0.25">
      <c r="A13" s="13" t="s">
        <v>78</v>
      </c>
      <c r="B13" s="21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>
        <v>109277</v>
      </c>
      <c r="O13" s="30">
        <v>109277</v>
      </c>
      <c r="P13" s="30">
        <v>109277</v>
      </c>
    </row>
    <row r="14" spans="1:16" ht="15" x14ac:dyDescent="0.25">
      <c r="A14" s="13" t="s">
        <v>86</v>
      </c>
      <c r="B14" s="21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>
        <v>298271</v>
      </c>
      <c r="O14" s="30">
        <v>273529</v>
      </c>
      <c r="P14" s="30">
        <v>191536</v>
      </c>
    </row>
    <row r="15" spans="1:16" ht="15" x14ac:dyDescent="0.25">
      <c r="A15" s="13" t="s">
        <v>5</v>
      </c>
      <c r="B15" s="21">
        <v>51988</v>
      </c>
      <c r="C15" s="30">
        <v>283090</v>
      </c>
      <c r="D15" s="30">
        <f>81000+299906</f>
        <v>380906</v>
      </c>
      <c r="E15" s="30">
        <v>427204</v>
      </c>
      <c r="F15" s="30">
        <v>533973</v>
      </c>
      <c r="G15" s="30">
        <v>668190</v>
      </c>
      <c r="H15" s="30">
        <v>825786</v>
      </c>
      <c r="I15" s="30">
        <v>402563</v>
      </c>
      <c r="J15" s="30">
        <v>780380</v>
      </c>
      <c r="K15" s="30">
        <f>660722+150854*0</f>
        <v>660722</v>
      </c>
      <c r="L15" s="30">
        <f>1155726+162402*0</f>
        <v>1155726</v>
      </c>
      <c r="M15" s="30">
        <v>865443</v>
      </c>
      <c r="N15" s="30">
        <v>426747</v>
      </c>
      <c r="O15" s="30">
        <v>670625</v>
      </c>
      <c r="P15" s="30">
        <v>749043</v>
      </c>
    </row>
    <row r="16" spans="1:16" ht="18.75" customHeight="1" x14ac:dyDescent="0.25">
      <c r="A16" s="14" t="s">
        <v>6</v>
      </c>
      <c r="B16" s="31">
        <f t="shared" ref="B16:I16" si="0">SUM(B5:B15)</f>
        <v>4715846</v>
      </c>
      <c r="C16" s="31">
        <f t="shared" si="0"/>
        <v>6012478</v>
      </c>
      <c r="D16" s="31">
        <f t="shared" si="0"/>
        <v>11121356</v>
      </c>
      <c r="E16" s="31">
        <f t="shared" si="0"/>
        <v>15394922</v>
      </c>
      <c r="F16" s="31">
        <f t="shared" si="0"/>
        <v>15610673</v>
      </c>
      <c r="G16" s="31">
        <f t="shared" si="0"/>
        <v>13923389</v>
      </c>
      <c r="H16" s="31">
        <f t="shared" si="0"/>
        <v>14575616</v>
      </c>
      <c r="I16" s="31">
        <f t="shared" si="0"/>
        <v>15809030</v>
      </c>
      <c r="J16" s="31">
        <v>16464067</v>
      </c>
      <c r="K16" s="31">
        <v>16361307</v>
      </c>
      <c r="L16" s="31">
        <v>17301605</v>
      </c>
      <c r="M16" s="31">
        <f>SUM(M5:M15)</f>
        <v>18357881</v>
      </c>
      <c r="N16" s="31">
        <v>17829933</v>
      </c>
      <c r="O16" s="31">
        <v>18461304</v>
      </c>
      <c r="P16" s="31">
        <v>19749773</v>
      </c>
    </row>
    <row r="17" spans="1:16" ht="18.75" customHeight="1" x14ac:dyDescent="0.25">
      <c r="A17" s="15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18.75" customHeight="1" x14ac:dyDescent="0.25">
      <c r="A18" s="12" t="s">
        <v>7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15" x14ac:dyDescent="0.25">
      <c r="A19" s="13" t="s">
        <v>8</v>
      </c>
      <c r="B19" s="21">
        <v>182090</v>
      </c>
      <c r="C19" s="30">
        <v>471194</v>
      </c>
      <c r="D19" s="30">
        <v>1733823</v>
      </c>
      <c r="E19" s="30">
        <v>1485584</v>
      </c>
      <c r="F19" s="30">
        <v>882299</v>
      </c>
      <c r="G19" s="30">
        <v>379391</v>
      </c>
      <c r="H19" s="30">
        <v>119995</v>
      </c>
      <c r="I19" s="30">
        <v>37844</v>
      </c>
      <c r="J19" s="30">
        <v>42489</v>
      </c>
      <c r="K19" s="30">
        <v>72539</v>
      </c>
      <c r="L19" s="30">
        <v>74335</v>
      </c>
      <c r="M19" s="30">
        <v>160570</v>
      </c>
      <c r="N19" s="30">
        <v>5163</v>
      </c>
      <c r="O19" s="30">
        <v>5517</v>
      </c>
      <c r="P19" s="30">
        <v>5908</v>
      </c>
    </row>
    <row r="20" spans="1:16" ht="15" x14ac:dyDescent="0.25">
      <c r="A20" s="13" t="s">
        <v>72</v>
      </c>
      <c r="B20" s="21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>
        <v>791158</v>
      </c>
      <c r="N20" s="30">
        <v>792232</v>
      </c>
      <c r="O20" s="30">
        <v>730972</v>
      </c>
      <c r="P20" s="30">
        <v>712192</v>
      </c>
    </row>
    <row r="21" spans="1:16" ht="15" x14ac:dyDescent="0.25">
      <c r="A21" s="13" t="s">
        <v>87</v>
      </c>
      <c r="B21" s="21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>
        <v>6606</v>
      </c>
      <c r="P21" s="30">
        <v>57896</v>
      </c>
    </row>
    <row r="22" spans="1:16" ht="15" x14ac:dyDescent="0.25">
      <c r="A22" s="13" t="s">
        <v>88</v>
      </c>
      <c r="B22" s="21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>
        <v>361943</v>
      </c>
      <c r="O22" s="30">
        <v>418115</v>
      </c>
      <c r="P22" s="30">
        <v>459415</v>
      </c>
    </row>
    <row r="23" spans="1:16" ht="15" x14ac:dyDescent="0.25">
      <c r="A23" s="13" t="s">
        <v>9</v>
      </c>
      <c r="B23" s="21">
        <v>187532</v>
      </c>
      <c r="C23" s="30">
        <v>174114</v>
      </c>
      <c r="D23" s="30">
        <v>172852</v>
      </c>
      <c r="E23" s="30">
        <v>162840</v>
      </c>
      <c r="F23" s="30">
        <v>217768</v>
      </c>
      <c r="G23" s="30">
        <v>212901</v>
      </c>
      <c r="H23" s="30">
        <v>212201</v>
      </c>
      <c r="I23" s="30">
        <v>209291</v>
      </c>
      <c r="J23" s="30">
        <v>206295</v>
      </c>
      <c r="K23" s="30">
        <v>213370</v>
      </c>
      <c r="L23" s="30">
        <v>200032</v>
      </c>
      <c r="M23" s="30">
        <v>201303</v>
      </c>
      <c r="N23" s="30">
        <v>250928</v>
      </c>
      <c r="O23" s="30">
        <v>246836</v>
      </c>
      <c r="P23" s="30">
        <v>254800</v>
      </c>
    </row>
    <row r="24" spans="1:16" ht="15" x14ac:dyDescent="0.25">
      <c r="A24" s="13" t="s">
        <v>10</v>
      </c>
      <c r="B24" s="21">
        <v>88058</v>
      </c>
      <c r="C24" s="30">
        <v>151674</v>
      </c>
      <c r="D24" s="30">
        <v>73306</v>
      </c>
      <c r="E24" s="30">
        <v>171621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f>33670*0</f>
        <v>0</v>
      </c>
      <c r="M24" s="30">
        <f>204723*0</f>
        <v>0</v>
      </c>
      <c r="N24" s="30">
        <v>0</v>
      </c>
      <c r="O24" s="30">
        <v>0</v>
      </c>
      <c r="P24" s="30">
        <v>0</v>
      </c>
    </row>
    <row r="25" spans="1:16" ht="15" x14ac:dyDescent="0.25">
      <c r="A25" s="13" t="s">
        <v>11</v>
      </c>
      <c r="B25" s="21">
        <v>481058</v>
      </c>
      <c r="C25" s="30">
        <v>552428</v>
      </c>
      <c r="D25" s="30">
        <v>1078183</v>
      </c>
      <c r="E25" s="30">
        <v>1528591</v>
      </c>
      <c r="F25" s="30">
        <v>1238137</v>
      </c>
      <c r="G25" s="30">
        <v>1065346</v>
      </c>
      <c r="H25" s="30">
        <v>974139</v>
      </c>
      <c r="I25" s="30">
        <v>1154985</v>
      </c>
      <c r="J25" s="30">
        <v>1673582</v>
      </c>
      <c r="K25" s="30">
        <v>1750387</v>
      </c>
      <c r="L25" s="30">
        <v>1683218</v>
      </c>
      <c r="M25" s="30">
        <v>1607782</v>
      </c>
      <c r="N25" s="30">
        <v>1312390</v>
      </c>
      <c r="O25" s="30">
        <v>1133286</v>
      </c>
      <c r="P25" s="30">
        <v>1156715</v>
      </c>
    </row>
    <row r="26" spans="1:16" ht="15" x14ac:dyDescent="0.25">
      <c r="A26" s="13" t="s">
        <v>12</v>
      </c>
      <c r="B26" s="21">
        <v>49928</v>
      </c>
      <c r="C26" s="30">
        <v>35732</v>
      </c>
      <c r="D26" s="30">
        <v>48200</v>
      </c>
      <c r="E26" s="30">
        <v>43532</v>
      </c>
      <c r="F26" s="30">
        <v>43378</v>
      </c>
      <c r="G26" s="30">
        <v>50583</v>
      </c>
      <c r="H26" s="30">
        <v>52143</v>
      </c>
      <c r="I26" s="30">
        <v>52699</v>
      </c>
      <c r="J26" s="30">
        <v>58972</v>
      </c>
      <c r="K26" s="30">
        <v>73198</v>
      </c>
      <c r="L26" s="30">
        <v>74777</v>
      </c>
      <c r="M26" s="30">
        <v>66542</v>
      </c>
      <c r="N26" s="30">
        <v>109651</v>
      </c>
      <c r="O26" s="30">
        <v>93988</v>
      </c>
      <c r="P26" s="30">
        <v>103862</v>
      </c>
    </row>
    <row r="27" spans="1:16" ht="15" x14ac:dyDescent="0.25">
      <c r="A27" s="13" t="s">
        <v>13</v>
      </c>
      <c r="B27" s="21">
        <v>105619</v>
      </c>
      <c r="C27" s="30">
        <v>122537</v>
      </c>
      <c r="D27" s="30">
        <v>309327</v>
      </c>
      <c r="E27" s="30">
        <v>576240</v>
      </c>
      <c r="F27" s="30">
        <v>1311268</v>
      </c>
      <c r="G27" s="30">
        <v>338468</v>
      </c>
      <c r="H27" s="30">
        <v>596440</v>
      </c>
      <c r="I27" s="30">
        <v>1885097</v>
      </c>
      <c r="J27" s="30">
        <v>1846135</v>
      </c>
      <c r="K27" s="30">
        <v>699495</v>
      </c>
      <c r="L27" s="30">
        <v>2142515</v>
      </c>
      <c r="M27" s="30">
        <v>1027888</v>
      </c>
      <c r="N27" s="30">
        <v>545882</v>
      </c>
      <c r="O27" s="30">
        <v>937615</v>
      </c>
      <c r="P27" s="30">
        <v>3172784</v>
      </c>
    </row>
    <row r="28" spans="1:16" ht="18.75" customHeight="1" x14ac:dyDescent="0.25">
      <c r="A28" s="14" t="s">
        <v>14</v>
      </c>
      <c r="B28" s="31">
        <f>SUM(B19:B27)</f>
        <v>1094285</v>
      </c>
      <c r="C28" s="31">
        <f t="shared" ref="C28:I28" si="1">SUM(C19:C27)</f>
        <v>1507679</v>
      </c>
      <c r="D28" s="31">
        <f t="shared" si="1"/>
        <v>3415691</v>
      </c>
      <c r="E28" s="31">
        <f t="shared" si="1"/>
        <v>3968408</v>
      </c>
      <c r="F28" s="31">
        <f t="shared" si="1"/>
        <v>3692850</v>
      </c>
      <c r="G28" s="31">
        <f t="shared" si="1"/>
        <v>2046689</v>
      </c>
      <c r="H28" s="31">
        <f t="shared" si="1"/>
        <v>1954918</v>
      </c>
      <c r="I28" s="31">
        <f t="shared" si="1"/>
        <v>3339916</v>
      </c>
      <c r="J28" s="31">
        <v>3827473</v>
      </c>
      <c r="K28" s="31">
        <v>2808989</v>
      </c>
      <c r="L28" s="31">
        <v>4174877</v>
      </c>
      <c r="M28" s="31">
        <f>SUM(M19:M27)</f>
        <v>3855243</v>
      </c>
      <c r="N28" s="31">
        <v>3378189</v>
      </c>
      <c r="O28" s="31">
        <v>3572935</v>
      </c>
      <c r="P28" s="31">
        <v>5923572</v>
      </c>
    </row>
    <row r="29" spans="1:16" ht="18.75" customHeight="1" x14ac:dyDescent="0.25">
      <c r="A29" s="16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spans="1:16" ht="18.75" customHeight="1" x14ac:dyDescent="0.25">
      <c r="A30" s="12" t="s">
        <v>15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16" ht="15" x14ac:dyDescent="0.25">
      <c r="A31" s="13" t="s">
        <v>50</v>
      </c>
      <c r="B31" s="21">
        <v>10000</v>
      </c>
      <c r="C31" s="30">
        <v>10000</v>
      </c>
      <c r="D31" s="30">
        <v>10000</v>
      </c>
      <c r="E31" s="30">
        <v>10000</v>
      </c>
      <c r="F31" s="30">
        <v>10000</v>
      </c>
      <c r="G31" s="30">
        <v>10000</v>
      </c>
      <c r="H31" s="30">
        <v>10000</v>
      </c>
      <c r="I31" s="30">
        <v>10000</v>
      </c>
      <c r="J31" s="30">
        <v>10000</v>
      </c>
      <c r="K31" s="30">
        <v>10000</v>
      </c>
      <c r="L31" s="30">
        <v>10000</v>
      </c>
      <c r="M31" s="30">
        <v>10000</v>
      </c>
      <c r="N31" s="30">
        <v>10000</v>
      </c>
      <c r="O31" s="30">
        <v>10000</v>
      </c>
      <c r="P31" s="30">
        <v>10000</v>
      </c>
    </row>
    <row r="32" spans="1:16" ht="15" x14ac:dyDescent="0.25">
      <c r="A32" s="13" t="s">
        <v>16</v>
      </c>
      <c r="B32" s="21">
        <v>3611561</v>
      </c>
      <c r="C32" s="30">
        <v>4494799</v>
      </c>
      <c r="D32" s="30">
        <v>7696334</v>
      </c>
      <c r="E32" s="30">
        <v>11417281</v>
      </c>
      <c r="F32" s="30">
        <v>11908648</v>
      </c>
      <c r="G32" s="30">
        <v>11867617</v>
      </c>
      <c r="H32" s="30">
        <v>12611774</v>
      </c>
      <c r="I32" s="30">
        <v>12460261</v>
      </c>
      <c r="J32" s="30">
        <v>12627850</v>
      </c>
      <c r="K32" s="30">
        <v>13544364</v>
      </c>
      <c r="L32" s="30">
        <v>13119292</v>
      </c>
      <c r="M32" s="30">
        <v>14495821</v>
      </c>
      <c r="N32" s="30">
        <v>14449245</v>
      </c>
      <c r="O32" s="30">
        <v>14887273</v>
      </c>
      <c r="P32" s="30">
        <v>13825784</v>
      </c>
    </row>
    <row r="33" spans="1:16" ht="24" x14ac:dyDescent="0.25">
      <c r="A33" s="14" t="s">
        <v>17</v>
      </c>
      <c r="B33" s="37">
        <f>B31+B32</f>
        <v>3621561</v>
      </c>
      <c r="C33" s="37">
        <f t="shared" ref="C33:I33" si="2">C31+C32</f>
        <v>4504799</v>
      </c>
      <c r="D33" s="37">
        <f t="shared" si="2"/>
        <v>7706334</v>
      </c>
      <c r="E33" s="37">
        <f t="shared" si="2"/>
        <v>11427281</v>
      </c>
      <c r="F33" s="37">
        <f t="shared" si="2"/>
        <v>11918648</v>
      </c>
      <c r="G33" s="37">
        <f t="shared" si="2"/>
        <v>11877617</v>
      </c>
      <c r="H33" s="37">
        <f t="shared" si="2"/>
        <v>12621774</v>
      </c>
      <c r="I33" s="37">
        <f t="shared" si="2"/>
        <v>12470261</v>
      </c>
      <c r="J33" s="37">
        <f>12627850+10000</f>
        <v>12637850</v>
      </c>
      <c r="K33" s="37">
        <v>13554364</v>
      </c>
      <c r="L33" s="37">
        <v>13129292</v>
      </c>
      <c r="M33" s="37">
        <v>14505821</v>
      </c>
      <c r="N33" s="37">
        <v>14459245</v>
      </c>
      <c r="O33" s="37">
        <v>14897273</v>
      </c>
      <c r="P33" s="37">
        <v>13835784</v>
      </c>
    </row>
    <row r="34" spans="1:16" ht="18.75" customHeight="1" x14ac:dyDescent="0.25">
      <c r="A34" s="13" t="s">
        <v>79</v>
      </c>
      <c r="B34" s="36"/>
      <c r="C34" s="36"/>
      <c r="D34" s="36">
        <v>-669</v>
      </c>
      <c r="E34" s="36">
        <v>-767</v>
      </c>
      <c r="F34" s="36">
        <v>-825</v>
      </c>
      <c r="G34" s="36">
        <v>-917</v>
      </c>
      <c r="H34" s="36">
        <v>-1076</v>
      </c>
      <c r="I34" s="36">
        <v>-1147</v>
      </c>
      <c r="J34" s="36">
        <v>-1256</v>
      </c>
      <c r="K34" s="36">
        <v>-2046</v>
      </c>
      <c r="L34" s="36">
        <v>-2564</v>
      </c>
      <c r="M34" s="36">
        <v>-3183</v>
      </c>
      <c r="N34" s="36">
        <v>-7501</v>
      </c>
      <c r="O34" s="36">
        <v>-8904</v>
      </c>
      <c r="P34" s="36">
        <v>-9583</v>
      </c>
    </row>
    <row r="35" spans="1:16" ht="18.75" customHeight="1" x14ac:dyDescent="0.25">
      <c r="A35" s="14" t="s">
        <v>18</v>
      </c>
      <c r="B35" s="37">
        <f>B33+B34</f>
        <v>3621561</v>
      </c>
      <c r="C35" s="37">
        <f t="shared" ref="C35:I35" si="3">C33+C34</f>
        <v>4504799</v>
      </c>
      <c r="D35" s="37">
        <f t="shared" si="3"/>
        <v>7705665</v>
      </c>
      <c r="E35" s="37">
        <f t="shared" si="3"/>
        <v>11426514</v>
      </c>
      <c r="F35" s="37">
        <f t="shared" si="3"/>
        <v>11917823</v>
      </c>
      <c r="G35" s="37">
        <f t="shared" si="3"/>
        <v>11876700</v>
      </c>
      <c r="H35" s="37">
        <f t="shared" si="3"/>
        <v>12620698</v>
      </c>
      <c r="I35" s="37">
        <f t="shared" si="3"/>
        <v>12469114</v>
      </c>
      <c r="J35" s="37">
        <v>12636594</v>
      </c>
      <c r="K35" s="37">
        <f>13352318+200000</f>
        <v>13552318</v>
      </c>
      <c r="L35" s="37">
        <v>13126728</v>
      </c>
      <c r="M35" s="37">
        <v>14502638</v>
      </c>
      <c r="N35" s="37">
        <v>14451744</v>
      </c>
      <c r="O35" s="37">
        <v>14888369</v>
      </c>
      <c r="P35" s="37">
        <v>13826201</v>
      </c>
    </row>
    <row r="36" spans="1:16" ht="18.75" customHeight="1" x14ac:dyDescent="0.25">
      <c r="A36" s="14" t="s">
        <v>19</v>
      </c>
      <c r="B36" s="37">
        <f>B35+B28</f>
        <v>4715846</v>
      </c>
      <c r="C36" s="37">
        <f t="shared" ref="C36:I36" si="4">C35+C28</f>
        <v>6012478</v>
      </c>
      <c r="D36" s="37">
        <f t="shared" si="4"/>
        <v>11121356</v>
      </c>
      <c r="E36" s="37">
        <f t="shared" si="4"/>
        <v>15394922</v>
      </c>
      <c r="F36" s="37">
        <f t="shared" si="4"/>
        <v>15610673</v>
      </c>
      <c r="G36" s="37">
        <f t="shared" si="4"/>
        <v>13923389</v>
      </c>
      <c r="H36" s="37">
        <f t="shared" si="4"/>
        <v>14575616</v>
      </c>
      <c r="I36" s="37">
        <f t="shared" si="4"/>
        <v>15809030</v>
      </c>
      <c r="J36" s="37">
        <v>16464067</v>
      </c>
      <c r="K36" s="37">
        <v>16361307</v>
      </c>
      <c r="L36" s="37">
        <v>17301605</v>
      </c>
      <c r="M36" s="37">
        <v>18357881</v>
      </c>
      <c r="N36" s="37">
        <v>17829933</v>
      </c>
      <c r="O36" s="37">
        <v>18461304</v>
      </c>
      <c r="P36" s="37">
        <v>19749773</v>
      </c>
    </row>
    <row r="38" spans="1:16" ht="18.75" customHeight="1" x14ac:dyDescent="0.25">
      <c r="B38" s="8"/>
      <c r="C38" s="8"/>
      <c r="D38" s="8"/>
      <c r="E38" s="8"/>
      <c r="F38" s="8"/>
      <c r="G38" s="8"/>
      <c r="H38" s="8"/>
      <c r="I38" s="8">
        <f>SUM(I5:I15,I19:I27,I31:I32)-SUM(I16,I28,I33)</f>
        <v>0</v>
      </c>
      <c r="J38" s="8">
        <f>SUM(J5:J15,J19:J27,J31:J32)-SUM(J16,J28,J33)</f>
        <v>0</v>
      </c>
      <c r="K38" s="8">
        <f>SUM(K5:K15,K19:K27,K31:K32)-SUM(K16,K28,K33)</f>
        <v>0</v>
      </c>
      <c r="L38" s="8">
        <f>SUM(L5:L15,L19:L27,L31:L32)-SUM(L16,L28,L33)</f>
        <v>0</v>
      </c>
      <c r="M38" s="8">
        <f>SUM(M5:M15,M19:M27,M31:M32)-SUM(M16,M28,M33)</f>
        <v>0</v>
      </c>
      <c r="N38" s="8">
        <f t="shared" ref="N38:P38" si="5">SUM(N5:N15,N19:N27,N31:N32)-SUM(N16,N28,N33)</f>
        <v>0</v>
      </c>
      <c r="O38" s="8">
        <f t="shared" si="5"/>
        <v>0</v>
      </c>
      <c r="P38" s="8">
        <f t="shared" si="5"/>
        <v>0</v>
      </c>
    </row>
    <row r="39" spans="1:16" ht="18.75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6" ht="18.75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6" ht="18.75" customHeight="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6" ht="18.75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6" ht="18.75" customHeight="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6" ht="18.75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6" ht="18.75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6" ht="18.75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6" ht="18.75" customHeigh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6" ht="18.75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2:12" ht="18.75" customHeigh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2:12" ht="18.75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2:12" ht="18.75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2:12" ht="18.75" customHeight="1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2:12" ht="18.75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2:12" ht="18.75" customHeight="1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2:12" ht="18.75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2:12" ht="18.75" customHeight="1" x14ac:dyDescent="0.25">
      <c r="B56" s="8"/>
    </row>
    <row r="57" spans="2:12" ht="18.75" customHeight="1" x14ac:dyDescent="0.25">
      <c r="B57" s="8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D230-5941-45DB-9487-63824B49F3EA}">
  <dimension ref="A1:Q31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9" sqref="A29"/>
    </sheetView>
  </sheetViews>
  <sheetFormatPr defaultColWidth="8.7109375" defaultRowHeight="15" x14ac:dyDescent="0.25"/>
  <cols>
    <col min="1" max="1" width="50.28515625" customWidth="1"/>
    <col min="2" max="17" width="12.5703125" customWidth="1"/>
  </cols>
  <sheetData>
    <row r="1" spans="1:17" ht="22.15" customHeight="1" x14ac:dyDescent="0.3">
      <c r="A1" s="41" t="s">
        <v>57</v>
      </c>
      <c r="B1" s="41"/>
      <c r="C1" s="41"/>
      <c r="D1" s="41"/>
      <c r="E1" s="41"/>
      <c r="F1" s="42"/>
    </row>
    <row r="3" spans="1:17" x14ac:dyDescent="0.25">
      <c r="A3" s="26" t="s">
        <v>21</v>
      </c>
      <c r="B3" s="3">
        <v>2020</v>
      </c>
      <c r="C3" s="3">
        <v>2021</v>
      </c>
      <c r="D3" s="3">
        <v>2022</v>
      </c>
      <c r="E3" s="3">
        <v>2023</v>
      </c>
      <c r="F3" s="3" t="s">
        <v>63</v>
      </c>
      <c r="G3" s="3" t="s">
        <v>64</v>
      </c>
      <c r="H3" s="3" t="s">
        <v>65</v>
      </c>
      <c r="I3" s="3" t="s">
        <v>66</v>
      </c>
      <c r="J3" s="3">
        <v>2024</v>
      </c>
      <c r="K3" s="3" t="s">
        <v>67</v>
      </c>
      <c r="L3" s="3" t="s">
        <v>73</v>
      </c>
      <c r="M3" s="3" t="s">
        <v>74</v>
      </c>
      <c r="N3" s="27" t="s">
        <v>76</v>
      </c>
      <c r="O3" s="27">
        <v>2025</v>
      </c>
      <c r="P3" s="3" t="s">
        <v>84</v>
      </c>
      <c r="Q3" s="3" t="s">
        <v>89</v>
      </c>
    </row>
    <row r="4" spans="1:17" ht="24" x14ac:dyDescent="0.25">
      <c r="A4" s="17" t="s">
        <v>51</v>
      </c>
      <c r="B4" s="20">
        <v>8260607</v>
      </c>
      <c r="C4" s="29">
        <v>13766054</v>
      </c>
      <c r="D4" s="29">
        <v>21570286</v>
      </c>
      <c r="E4" s="29">
        <v>18669241</v>
      </c>
      <c r="F4" s="29">
        <v>4471540</v>
      </c>
      <c r="G4" s="29">
        <v>4564147</v>
      </c>
      <c r="H4" s="29">
        <v>4677481</v>
      </c>
      <c r="I4" s="29">
        <v>4903101</v>
      </c>
      <c r="J4" s="29">
        <v>18616269</v>
      </c>
      <c r="K4" s="29">
        <v>5018896</v>
      </c>
      <c r="L4" s="29">
        <v>5320352</v>
      </c>
      <c r="M4" s="29">
        <v>5307620</v>
      </c>
      <c r="N4" s="29">
        <v>4872162</v>
      </c>
      <c r="O4" s="29">
        <v>20519030</v>
      </c>
      <c r="P4" s="29">
        <v>4570474</v>
      </c>
      <c r="Q4" s="29">
        <v>4536634</v>
      </c>
    </row>
    <row r="5" spans="1:17" x14ac:dyDescent="0.25">
      <c r="A5" s="18" t="s">
        <v>22</v>
      </c>
      <c r="B5" s="21">
        <v>-57200</v>
      </c>
      <c r="C5" s="30">
        <v>-194244</v>
      </c>
      <c r="D5" s="30">
        <v>-277445</v>
      </c>
      <c r="E5" s="30">
        <v>-207765</v>
      </c>
      <c r="F5" s="30">
        <v>-29066</v>
      </c>
      <c r="G5" s="30">
        <v>-17964</v>
      </c>
      <c r="H5" s="30">
        <v>-9194</v>
      </c>
      <c r="I5" s="30">
        <v>-8140</v>
      </c>
      <c r="J5" s="30">
        <v>-64364</v>
      </c>
      <c r="K5" s="30">
        <v>-9936</v>
      </c>
      <c r="L5" s="30">
        <v>-10019</v>
      </c>
      <c r="M5" s="30">
        <v>-47485</v>
      </c>
      <c r="N5" s="30">
        <v>-30270</v>
      </c>
      <c r="O5" s="30">
        <v>-97710</v>
      </c>
      <c r="P5" s="30">
        <v>-25579</v>
      </c>
      <c r="Q5" s="30">
        <v>-24281</v>
      </c>
    </row>
    <row r="6" spans="1:17" x14ac:dyDescent="0.25">
      <c r="A6" s="17" t="s">
        <v>23</v>
      </c>
      <c r="B6" s="20">
        <f>B4+B5</f>
        <v>8203407</v>
      </c>
      <c r="C6" s="29">
        <f t="shared" ref="C6:H6" si="0">C4+C5</f>
        <v>13571810</v>
      </c>
      <c r="D6" s="29">
        <f t="shared" si="0"/>
        <v>21292841</v>
      </c>
      <c r="E6" s="29">
        <f t="shared" si="0"/>
        <v>18461476</v>
      </c>
      <c r="F6" s="29">
        <f t="shared" si="0"/>
        <v>4442474</v>
      </c>
      <c r="G6" s="29">
        <f t="shared" si="0"/>
        <v>4546183</v>
      </c>
      <c r="H6" s="29">
        <f t="shared" si="0"/>
        <v>4668287</v>
      </c>
      <c r="I6" s="29">
        <v>4894961</v>
      </c>
      <c r="J6" s="29">
        <v>18551905</v>
      </c>
      <c r="K6" s="29">
        <v>5008960</v>
      </c>
      <c r="L6" s="29">
        <v>5310333</v>
      </c>
      <c r="M6" s="29">
        <v>5260135</v>
      </c>
      <c r="N6" s="29">
        <v>4841892</v>
      </c>
      <c r="O6" s="29">
        <v>20421320</v>
      </c>
      <c r="P6" s="29">
        <v>4544895</v>
      </c>
      <c r="Q6" s="29">
        <v>4512353</v>
      </c>
    </row>
    <row r="7" spans="1:17" x14ac:dyDescent="0.25">
      <c r="A7" s="18" t="s">
        <v>24</v>
      </c>
      <c r="B7" s="21">
        <v>-3980461</v>
      </c>
      <c r="C7" s="30">
        <v>-4524401</v>
      </c>
      <c r="D7" s="30">
        <v>-8871391</v>
      </c>
      <c r="E7" s="30">
        <v>-3921385</v>
      </c>
      <c r="F7" s="30">
        <v>-1898178</v>
      </c>
      <c r="G7" s="30">
        <v>-1139489</v>
      </c>
      <c r="H7" s="30">
        <v>-1373623</v>
      </c>
      <c r="I7" s="30">
        <v>-1120441</v>
      </c>
      <c r="J7" s="30">
        <v>-5531731</v>
      </c>
      <c r="K7" s="30">
        <v>-1982151</v>
      </c>
      <c r="L7" s="30">
        <v>-2477025</v>
      </c>
      <c r="M7" s="30">
        <v>-2071382</v>
      </c>
      <c r="N7" s="30">
        <v>-2150769</v>
      </c>
      <c r="O7" s="30">
        <v>-8681327</v>
      </c>
      <c r="P7" s="30">
        <v>-1935221</v>
      </c>
      <c r="Q7" s="30">
        <v>-1791983</v>
      </c>
    </row>
    <row r="8" spans="1:17" ht="24" x14ac:dyDescent="0.25">
      <c r="A8" s="17" t="s">
        <v>33</v>
      </c>
      <c r="B8" s="20">
        <f>B6+B7</f>
        <v>4222946</v>
      </c>
      <c r="C8" s="29">
        <f t="shared" ref="C8:H8" si="1">C6+C7</f>
        <v>9047409</v>
      </c>
      <c r="D8" s="29">
        <f t="shared" si="1"/>
        <v>12421450</v>
      </c>
      <c r="E8" s="29">
        <f t="shared" si="1"/>
        <v>14540091</v>
      </c>
      <c r="F8" s="29">
        <f t="shared" si="1"/>
        <v>2544296</v>
      </c>
      <c r="G8" s="29">
        <f t="shared" si="1"/>
        <v>3406694</v>
      </c>
      <c r="H8" s="29">
        <f t="shared" si="1"/>
        <v>3294664</v>
      </c>
      <c r="I8" s="29">
        <v>3774520</v>
      </c>
      <c r="J8" s="29">
        <v>13020174</v>
      </c>
      <c r="K8" s="29">
        <v>3026809</v>
      </c>
      <c r="L8" s="29">
        <v>2833308</v>
      </c>
      <c r="M8" s="29">
        <v>3188753</v>
      </c>
      <c r="N8" s="29">
        <v>2691123</v>
      </c>
      <c r="O8" s="29">
        <v>11739993</v>
      </c>
      <c r="P8" s="29">
        <v>2609674</v>
      </c>
      <c r="Q8" s="29">
        <v>2720370</v>
      </c>
    </row>
    <row r="9" spans="1:17" x14ac:dyDescent="0.25">
      <c r="A9" s="18" t="s">
        <v>25</v>
      </c>
      <c r="B9" s="21">
        <v>162261</v>
      </c>
      <c r="C9" s="30">
        <v>93490</v>
      </c>
      <c r="D9" s="30">
        <v>157263</v>
      </c>
      <c r="E9" s="30">
        <v>222715</v>
      </c>
      <c r="F9" s="30">
        <v>39894</v>
      </c>
      <c r="G9" s="30">
        <v>68321</v>
      </c>
      <c r="H9" s="30">
        <v>104272</v>
      </c>
      <c r="I9" s="30">
        <v>323024</v>
      </c>
      <c r="J9" s="30">
        <v>535511</v>
      </c>
      <c r="K9" s="30">
        <v>354547</v>
      </c>
      <c r="L9" s="30">
        <v>444028</v>
      </c>
      <c r="M9" s="30">
        <v>673303</v>
      </c>
      <c r="N9" s="30">
        <v>948267</v>
      </c>
      <c r="O9" s="30">
        <v>2420145</v>
      </c>
      <c r="P9" s="30">
        <v>642999</v>
      </c>
      <c r="Q9" s="30">
        <v>734448</v>
      </c>
    </row>
    <row r="10" spans="1:17" x14ac:dyDescent="0.25">
      <c r="A10" s="18" t="s">
        <v>26</v>
      </c>
      <c r="B10" s="21">
        <v>-306063</v>
      </c>
      <c r="C10" s="30">
        <v>-516559</v>
      </c>
      <c r="D10" s="30">
        <v>-547914</v>
      </c>
      <c r="E10" s="30">
        <v>-462127</v>
      </c>
      <c r="F10" s="30">
        <v>-109200</v>
      </c>
      <c r="G10" s="30">
        <v>-124645</v>
      </c>
      <c r="H10" s="30">
        <v>-140565</v>
      </c>
      <c r="I10" s="30">
        <v>-129791</v>
      </c>
      <c r="J10" s="30">
        <v>-504201</v>
      </c>
      <c r="K10" s="30">
        <v>-117447</v>
      </c>
      <c r="L10" s="30">
        <v>-84667</v>
      </c>
      <c r="M10" s="30">
        <v>-74403</v>
      </c>
      <c r="N10" s="30">
        <v>-75126</v>
      </c>
      <c r="O10" s="30">
        <v>-351643</v>
      </c>
      <c r="P10" s="30">
        <v>-129437</v>
      </c>
      <c r="Q10" s="30">
        <v>-236536</v>
      </c>
    </row>
    <row r="11" spans="1:17" x14ac:dyDescent="0.25">
      <c r="A11" s="18" t="s">
        <v>27</v>
      </c>
      <c r="B11" s="21">
        <v>-1763432</v>
      </c>
      <c r="C11" s="30">
        <v>-3768785</v>
      </c>
      <c r="D11" s="30">
        <v>-4535321</v>
      </c>
      <c r="E11" s="30">
        <v>-5902167</v>
      </c>
      <c r="F11" s="30">
        <v>-1790746</v>
      </c>
      <c r="G11" s="30">
        <v>-1824779</v>
      </c>
      <c r="H11" s="30">
        <v>-1654554</v>
      </c>
      <c r="I11" s="30">
        <v>-2320907</v>
      </c>
      <c r="J11" s="30">
        <v>-7590986</v>
      </c>
      <c r="K11" s="30">
        <v>-1920542</v>
      </c>
      <c r="L11" s="30">
        <v>-1814044</v>
      </c>
      <c r="M11" s="30">
        <v>-1544131</v>
      </c>
      <c r="N11" s="30">
        <v>-1871986</v>
      </c>
      <c r="O11" s="30">
        <v>-7150703</v>
      </c>
      <c r="P11" s="30">
        <v>-2283539</v>
      </c>
      <c r="Q11" s="30">
        <v>-2245125</v>
      </c>
    </row>
    <row r="12" spans="1:17" ht="24" x14ac:dyDescent="0.25">
      <c r="A12" s="18" t="s">
        <v>75</v>
      </c>
      <c r="B12" s="21">
        <v>-127</v>
      </c>
      <c r="C12" s="30">
        <v>29</v>
      </c>
      <c r="D12" s="30">
        <v>-3593</v>
      </c>
      <c r="E12" s="30">
        <v>-2674</v>
      </c>
      <c r="F12" s="30"/>
      <c r="G12" s="30">
        <v>-25</v>
      </c>
      <c r="H12" s="30">
        <v>-2851</v>
      </c>
      <c r="I12" s="30">
        <v>-820</v>
      </c>
      <c r="J12" s="30">
        <v>-3696</v>
      </c>
      <c r="K12" s="30"/>
      <c r="L12" s="30"/>
      <c r="M12" s="30">
        <v>1441</v>
      </c>
      <c r="N12" s="30">
        <v>-1383</v>
      </c>
      <c r="O12" s="30">
        <v>58</v>
      </c>
      <c r="P12" s="30">
        <v>718</v>
      </c>
      <c r="Q12" s="30">
        <v>-1112</v>
      </c>
    </row>
    <row r="13" spans="1:17" x14ac:dyDescent="0.25">
      <c r="A13" s="18" t="s">
        <v>28</v>
      </c>
      <c r="B13" s="21">
        <v>-237828</v>
      </c>
      <c r="C13" s="30">
        <v>-69349</v>
      </c>
      <c r="D13" s="30">
        <v>-298446</v>
      </c>
      <c r="E13" s="30">
        <v>-594711</v>
      </c>
      <c r="F13" s="30">
        <v>-90395</v>
      </c>
      <c r="G13" s="30">
        <v>-76060</v>
      </c>
      <c r="H13" s="30">
        <v>-882</v>
      </c>
      <c r="I13" s="30">
        <f>-82288+164576</f>
        <v>82288</v>
      </c>
      <c r="J13" s="30">
        <v>-85049</v>
      </c>
      <c r="K13" s="30">
        <v>-78678</v>
      </c>
      <c r="L13" s="30">
        <v>-125387</v>
      </c>
      <c r="M13" s="30">
        <v>-356902</v>
      </c>
      <c r="N13" s="30">
        <v>-273562</v>
      </c>
      <c r="O13" s="30">
        <v>-834529</v>
      </c>
      <c r="P13" s="30">
        <v>-190077</v>
      </c>
      <c r="Q13" s="30">
        <v>-124885</v>
      </c>
    </row>
    <row r="14" spans="1:17" x14ac:dyDescent="0.25">
      <c r="A14" s="17" t="s">
        <v>29</v>
      </c>
      <c r="B14" s="20">
        <f>SUM(B8:B13)</f>
        <v>2077757</v>
      </c>
      <c r="C14" s="29">
        <f t="shared" ref="C14:H14" si="2">SUM(C8:C13)</f>
        <v>4786235</v>
      </c>
      <c r="D14" s="29">
        <f t="shared" si="2"/>
        <v>7193439</v>
      </c>
      <c r="E14" s="29">
        <f t="shared" si="2"/>
        <v>7801127</v>
      </c>
      <c r="F14" s="29">
        <f t="shared" si="2"/>
        <v>593849</v>
      </c>
      <c r="G14" s="29">
        <f t="shared" si="2"/>
        <v>1449506</v>
      </c>
      <c r="H14" s="29">
        <f t="shared" si="2"/>
        <v>1600084</v>
      </c>
      <c r="I14" s="29">
        <v>1728314</v>
      </c>
      <c r="J14" s="29">
        <v>5371753</v>
      </c>
      <c r="K14" s="29">
        <v>1264689</v>
      </c>
      <c r="L14" s="29">
        <v>1253238</v>
      </c>
      <c r="M14" s="29">
        <v>1888061</v>
      </c>
      <c r="N14" s="29">
        <v>1417333</v>
      </c>
      <c r="O14" s="29">
        <v>5823321</v>
      </c>
      <c r="P14" s="29">
        <v>650338</v>
      </c>
      <c r="Q14" s="29">
        <v>847160</v>
      </c>
    </row>
    <row r="15" spans="1:17" x14ac:dyDescent="0.25">
      <c r="A15" s="18" t="s">
        <v>30</v>
      </c>
      <c r="B15" s="21">
        <v>-401186</v>
      </c>
      <c r="C15" s="30">
        <v>-996660</v>
      </c>
      <c r="D15" s="30">
        <v>-1437297</v>
      </c>
      <c r="E15" s="30">
        <v>-1712356</v>
      </c>
      <c r="F15" s="30">
        <v>-134972</v>
      </c>
      <c r="G15" s="30">
        <v>-247508</v>
      </c>
      <c r="H15" s="30">
        <v>-549668</v>
      </c>
      <c r="I15" s="30">
        <v>-509834</v>
      </c>
      <c r="J15" s="30">
        <v>-1441982</v>
      </c>
      <c r="K15" s="30">
        <v>-348965</v>
      </c>
      <c r="L15" s="30">
        <v>-307828</v>
      </c>
      <c r="M15" s="30">
        <v>-512151</v>
      </c>
      <c r="N15" s="30">
        <v>-307227</v>
      </c>
      <c r="O15" s="30">
        <v>-1476171</v>
      </c>
      <c r="P15" s="30">
        <v>-213713</v>
      </c>
      <c r="Q15" s="30">
        <v>-363328</v>
      </c>
    </row>
    <row r="16" spans="1:17" x14ac:dyDescent="0.25">
      <c r="A16" s="17" t="s">
        <v>32</v>
      </c>
      <c r="B16" s="20">
        <f>SUM(B14:B15)</f>
        <v>1676571</v>
      </c>
      <c r="C16" s="29">
        <f t="shared" ref="C16:H16" si="3">SUM(C14:C15)</f>
        <v>3789575</v>
      </c>
      <c r="D16" s="29">
        <f t="shared" si="3"/>
        <v>5756142</v>
      </c>
      <c r="E16" s="29">
        <f t="shared" si="3"/>
        <v>6088771</v>
      </c>
      <c r="F16" s="29">
        <f t="shared" si="3"/>
        <v>458877</v>
      </c>
      <c r="G16" s="29">
        <f t="shared" si="3"/>
        <v>1201998</v>
      </c>
      <c r="H16" s="29">
        <f t="shared" si="3"/>
        <v>1050416</v>
      </c>
      <c r="I16" s="29">
        <v>1218480</v>
      </c>
      <c r="J16" s="29">
        <v>3929771</v>
      </c>
      <c r="K16" s="29">
        <v>915724</v>
      </c>
      <c r="L16" s="29">
        <v>945410</v>
      </c>
      <c r="M16" s="29">
        <v>1375910</v>
      </c>
      <c r="N16" s="29">
        <v>1110106</v>
      </c>
      <c r="O16" s="29">
        <v>4347150</v>
      </c>
      <c r="P16" s="29">
        <v>436625</v>
      </c>
      <c r="Q16" s="29">
        <v>483832</v>
      </c>
    </row>
    <row r="17" spans="1:13" x14ac:dyDescent="0.25">
      <c r="A17" s="19"/>
      <c r="J17" s="1"/>
    </row>
    <row r="18" spans="1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3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3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3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3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"/>
    </row>
    <row r="27" spans="1:13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3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08A7-BF0B-4A60-AE67-39EB1FA6E29D}">
  <dimension ref="A2:Q26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K25" sqref="K25"/>
    </sheetView>
  </sheetViews>
  <sheetFormatPr defaultRowHeight="15" x14ac:dyDescent="0.25"/>
  <cols>
    <col min="1" max="1" width="31" customWidth="1"/>
    <col min="2" max="17" width="12.7109375" customWidth="1"/>
    <col min="19" max="19" width="25" customWidth="1"/>
    <col min="20" max="20" width="15.7109375" customWidth="1"/>
    <col min="21" max="21" width="13.28515625" bestFit="1" customWidth="1"/>
  </cols>
  <sheetData>
    <row r="2" spans="1:17" x14ac:dyDescent="0.25">
      <c r="A2" s="25" t="s">
        <v>52</v>
      </c>
      <c r="B2" s="3">
        <v>2020</v>
      </c>
      <c r="C2" s="3">
        <v>2021</v>
      </c>
      <c r="D2" s="3">
        <v>2022</v>
      </c>
      <c r="E2" s="3">
        <v>2023</v>
      </c>
      <c r="F2" s="3" t="s">
        <v>37</v>
      </c>
      <c r="G2" s="3" t="s">
        <v>36</v>
      </c>
      <c r="H2" s="3" t="s">
        <v>48</v>
      </c>
      <c r="I2" s="3" t="s">
        <v>53</v>
      </c>
      <c r="J2" s="3">
        <v>2024</v>
      </c>
      <c r="K2" s="3" t="s">
        <v>67</v>
      </c>
      <c r="L2" s="3" t="s">
        <v>73</v>
      </c>
      <c r="M2" s="3" t="s">
        <v>74</v>
      </c>
      <c r="N2" s="3" t="s">
        <v>76</v>
      </c>
      <c r="O2" s="3">
        <v>2025</v>
      </c>
      <c r="P2" s="3" t="s">
        <v>84</v>
      </c>
      <c r="Q2" s="3" t="s">
        <v>89</v>
      </c>
    </row>
    <row r="3" spans="1:17" x14ac:dyDescent="0.25">
      <c r="A3" s="5" t="s">
        <v>38</v>
      </c>
      <c r="B3" s="22">
        <v>16907052</v>
      </c>
      <c r="C3" s="22">
        <v>38617640</v>
      </c>
      <c r="D3" s="22">
        <v>51912192</v>
      </c>
      <c r="E3" s="22">
        <v>53065235</v>
      </c>
      <c r="F3" s="22">
        <v>13651447.880999999</v>
      </c>
      <c r="G3" s="22">
        <v>13857103.710000001</v>
      </c>
      <c r="H3" s="22">
        <v>13400222.409000002</v>
      </c>
      <c r="I3" s="22">
        <v>14962831</v>
      </c>
      <c r="J3" s="22">
        <v>55871605</v>
      </c>
      <c r="K3" s="22">
        <v>14861901.067</v>
      </c>
      <c r="L3" s="22">
        <v>15199273.743000001</v>
      </c>
      <c r="M3" s="22">
        <v>13068510.426999999</v>
      </c>
      <c r="N3" s="22">
        <v>12210489.206</v>
      </c>
      <c r="O3" s="22">
        <v>55340174.443000004</v>
      </c>
      <c r="P3" s="22">
        <v>11234531</v>
      </c>
      <c r="Q3" s="22">
        <v>10764469</v>
      </c>
    </row>
    <row r="4" spans="1:17" x14ac:dyDescent="0.25">
      <c r="A4" s="5" t="s">
        <v>39</v>
      </c>
      <c r="B4" s="23">
        <v>2226732</v>
      </c>
      <c r="C4" s="23">
        <v>4862643</v>
      </c>
      <c r="D4" s="23">
        <v>5100996</v>
      </c>
      <c r="E4" s="23">
        <v>3792227</v>
      </c>
      <c r="F4" s="23">
        <v>1270190.5</v>
      </c>
      <c r="G4" s="23">
        <v>1228685.5</v>
      </c>
      <c r="H4" s="23">
        <v>1048340</v>
      </c>
      <c r="I4" s="23">
        <v>1483537</v>
      </c>
      <c r="J4" s="23">
        <v>5030753</v>
      </c>
      <c r="K4" s="23">
        <v>1534723.939</v>
      </c>
      <c r="L4" s="23">
        <v>1489110.65</v>
      </c>
      <c r="M4" s="23">
        <v>1118109.7990000001</v>
      </c>
      <c r="N4" s="23">
        <v>1170200.4750000001</v>
      </c>
      <c r="O4" s="23">
        <v>5312144.8629999999</v>
      </c>
      <c r="P4" s="23">
        <v>1062619</v>
      </c>
      <c r="Q4" s="23">
        <v>1063234</v>
      </c>
    </row>
    <row r="5" spans="1:17" x14ac:dyDescent="0.25">
      <c r="A5" s="5" t="s">
        <v>40</v>
      </c>
      <c r="B5" s="23">
        <v>14680320</v>
      </c>
      <c r="C5" s="23">
        <v>33754997</v>
      </c>
      <c r="D5" s="23">
        <v>46811196</v>
      </c>
      <c r="E5" s="23">
        <v>49273008</v>
      </c>
      <c r="F5" s="23">
        <v>12381257.380999999</v>
      </c>
      <c r="G5" s="23">
        <v>12628418.210000001</v>
      </c>
      <c r="H5" s="23">
        <v>12351883.409000002</v>
      </c>
      <c r="I5" s="23">
        <v>13479293</v>
      </c>
      <c r="J5" s="23">
        <v>50840852</v>
      </c>
      <c r="K5" s="23">
        <v>13327177.128</v>
      </c>
      <c r="L5" s="23">
        <v>13710163.093</v>
      </c>
      <c r="M5" s="23">
        <v>11950400.628</v>
      </c>
      <c r="N5" s="23">
        <v>11040288.731000001</v>
      </c>
      <c r="O5" s="23">
        <v>50028029.579999998</v>
      </c>
      <c r="P5" s="23">
        <v>10171912</v>
      </c>
      <c r="Q5" s="23">
        <v>9701235</v>
      </c>
    </row>
    <row r="6" spans="1:17" x14ac:dyDescent="0.25">
      <c r="A6" s="6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x14ac:dyDescent="0.25">
      <c r="A7" s="5" t="s">
        <v>41</v>
      </c>
      <c r="B7" s="23">
        <v>16767394</v>
      </c>
      <c r="C7" s="23">
        <v>37663354</v>
      </c>
      <c r="D7" s="23">
        <v>46333521</v>
      </c>
      <c r="E7" s="23">
        <v>42526149</v>
      </c>
      <c r="F7" s="23">
        <v>10305680</v>
      </c>
      <c r="G7" s="23">
        <v>9102695</v>
      </c>
      <c r="H7" s="23">
        <v>7845879</v>
      </c>
      <c r="I7" s="23">
        <v>9835821</v>
      </c>
      <c r="J7" s="23">
        <v>37090075</v>
      </c>
      <c r="K7" s="23">
        <v>10383149.5</v>
      </c>
      <c r="L7" s="23">
        <v>10790708.5</v>
      </c>
      <c r="M7" s="23">
        <v>9012192</v>
      </c>
      <c r="N7" s="23">
        <v>8316387.5</v>
      </c>
      <c r="O7" s="23">
        <v>38502437.5</v>
      </c>
      <c r="P7" s="23">
        <v>4011459</v>
      </c>
      <c r="Q7" s="23">
        <v>620705</v>
      </c>
    </row>
    <row r="8" spans="1:17" x14ac:dyDescent="0.25">
      <c r="A8" s="5" t="s">
        <v>42</v>
      </c>
      <c r="B8" s="23">
        <v>139658</v>
      </c>
      <c r="C8" s="23">
        <v>954286</v>
      </c>
      <c r="D8" s="23">
        <v>5578671</v>
      </c>
      <c r="E8" s="23">
        <v>10449380</v>
      </c>
      <c r="F8" s="23">
        <v>3292410.5</v>
      </c>
      <c r="G8" s="23">
        <v>4753741.5</v>
      </c>
      <c r="H8" s="23">
        <v>5554343</v>
      </c>
      <c r="I8" s="23">
        <v>5106205</v>
      </c>
      <c r="J8" s="23">
        <v>18706700</v>
      </c>
      <c r="K8" s="23">
        <v>4386110.5</v>
      </c>
      <c r="L8" s="23">
        <v>4261626</v>
      </c>
      <c r="M8" s="23">
        <v>3866855</v>
      </c>
      <c r="N8" s="23">
        <v>3679730</v>
      </c>
      <c r="O8" s="23">
        <v>16194321.5</v>
      </c>
      <c r="P8" s="23">
        <v>1806561</v>
      </c>
      <c r="Q8" s="23">
        <v>17630</v>
      </c>
    </row>
    <row r="9" spans="1:17" x14ac:dyDescent="0.25">
      <c r="A9" s="5" t="s">
        <v>43</v>
      </c>
      <c r="B9" s="23">
        <v>0</v>
      </c>
      <c r="C9" s="23">
        <v>0</v>
      </c>
      <c r="D9" s="23">
        <v>0</v>
      </c>
      <c r="E9" s="23">
        <v>89707</v>
      </c>
      <c r="F9" s="23">
        <v>53357.381000000001</v>
      </c>
      <c r="G9" s="23">
        <v>667.21</v>
      </c>
      <c r="H9" s="23">
        <v>0.40899999999874126</v>
      </c>
      <c r="I9" s="23">
        <v>20805</v>
      </c>
      <c r="J9" s="23">
        <v>74830</v>
      </c>
      <c r="K9" s="23">
        <v>92641.066999999995</v>
      </c>
      <c r="L9" s="23">
        <v>146263.11900000001</v>
      </c>
      <c r="M9" s="23">
        <v>186360.17</v>
      </c>
      <c r="N9" s="23">
        <v>199103.908</v>
      </c>
      <c r="O9" s="23">
        <v>624368.26399999997</v>
      </c>
      <c r="P9" s="23">
        <v>122431</v>
      </c>
      <c r="Q9" s="23">
        <v>56377</v>
      </c>
    </row>
    <row r="10" spans="1:17" x14ac:dyDescent="0.25">
      <c r="A10" s="5" t="s">
        <v>83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>
        <v>5271028</v>
      </c>
      <c r="Q10" s="23">
        <v>10069588</v>
      </c>
    </row>
    <row r="11" spans="1:17" x14ac:dyDescent="0.25">
      <c r="A11" s="6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x14ac:dyDescent="0.25">
      <c r="A12" s="5" t="s">
        <v>44</v>
      </c>
      <c r="B12" s="23">
        <v>2155172</v>
      </c>
      <c r="C12" s="23">
        <v>4538099</v>
      </c>
      <c r="D12" s="23">
        <v>5100917</v>
      </c>
      <c r="E12" s="23">
        <v>3792225</v>
      </c>
      <c r="F12" s="23">
        <v>1270190.5</v>
      </c>
      <c r="G12" s="23">
        <v>1228685.5</v>
      </c>
      <c r="H12" s="23">
        <v>1048340</v>
      </c>
      <c r="I12" s="23">
        <v>1483537</v>
      </c>
      <c r="J12" s="23">
        <v>5030753</v>
      </c>
      <c r="K12" s="23">
        <v>1515372</v>
      </c>
      <c r="L12" s="23">
        <v>1447680</v>
      </c>
      <c r="M12" s="23">
        <v>1060910.5</v>
      </c>
      <c r="N12" s="23">
        <v>1112587.5</v>
      </c>
      <c r="O12" s="23">
        <v>5136550</v>
      </c>
      <c r="P12" s="23">
        <v>611164</v>
      </c>
      <c r="Q12" s="23">
        <v>201826.5</v>
      </c>
    </row>
    <row r="13" spans="1:17" x14ac:dyDescent="0.25">
      <c r="A13" s="5" t="s">
        <v>45</v>
      </c>
      <c r="B13" s="23">
        <v>14612222</v>
      </c>
      <c r="C13" s="23">
        <v>33125255</v>
      </c>
      <c r="D13" s="23">
        <v>41232604</v>
      </c>
      <c r="E13" s="23">
        <v>38733924</v>
      </c>
      <c r="F13" s="23">
        <v>9035489.5</v>
      </c>
      <c r="G13" s="23">
        <v>7874009.5</v>
      </c>
      <c r="H13" s="23">
        <v>6797540</v>
      </c>
      <c r="I13" s="23">
        <v>8352283</v>
      </c>
      <c r="J13" s="23">
        <v>32059322</v>
      </c>
      <c r="K13" s="23">
        <v>8867777.5</v>
      </c>
      <c r="L13" s="23">
        <v>9343028.5</v>
      </c>
      <c r="M13" s="23">
        <v>7951281.5</v>
      </c>
      <c r="N13" s="23">
        <v>7203800</v>
      </c>
      <c r="O13" s="23">
        <v>33365887.5</v>
      </c>
      <c r="P13" s="23">
        <v>3400295</v>
      </c>
      <c r="Q13" s="23">
        <v>418878.5</v>
      </c>
    </row>
    <row r="14" spans="1:17" x14ac:dyDescent="0.25">
      <c r="A14" s="6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x14ac:dyDescent="0.25">
      <c r="A15" s="5" t="s">
        <v>46</v>
      </c>
      <c r="B15" s="24">
        <v>71560</v>
      </c>
      <c r="C15" s="24">
        <v>324544</v>
      </c>
      <c r="D15" s="24">
        <v>79</v>
      </c>
      <c r="E15" s="24">
        <v>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55</v>
      </c>
      <c r="O15" s="24">
        <v>55</v>
      </c>
      <c r="P15" s="24">
        <v>5099</v>
      </c>
      <c r="Q15" s="24">
        <v>3941.5</v>
      </c>
    </row>
    <row r="16" spans="1:17" x14ac:dyDescent="0.25">
      <c r="A16" s="5" t="s">
        <v>47</v>
      </c>
      <c r="B16" s="24">
        <v>68098</v>
      </c>
      <c r="C16" s="24">
        <v>629742</v>
      </c>
      <c r="D16" s="24">
        <v>5578592</v>
      </c>
      <c r="E16" s="24">
        <v>10449378</v>
      </c>
      <c r="F16" s="24">
        <v>3292410.5</v>
      </c>
      <c r="G16" s="24">
        <v>4753741.5</v>
      </c>
      <c r="H16" s="24">
        <v>5554343</v>
      </c>
      <c r="I16" s="24">
        <v>5106205</v>
      </c>
      <c r="J16" s="24">
        <v>18706700</v>
      </c>
      <c r="K16" s="24">
        <v>4386110.5</v>
      </c>
      <c r="L16" s="24">
        <v>4261626</v>
      </c>
      <c r="M16" s="24">
        <v>3866855</v>
      </c>
      <c r="N16" s="24">
        <v>3679675</v>
      </c>
      <c r="O16" s="24">
        <v>16194266.5</v>
      </c>
      <c r="P16" s="24">
        <v>1801462</v>
      </c>
      <c r="Q16" s="24">
        <v>13688.5</v>
      </c>
    </row>
    <row r="17" spans="1:17" x14ac:dyDescent="0.25">
      <c r="A17" s="6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25">
      <c r="A18" s="5" t="s">
        <v>81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377612</v>
      </c>
      <c r="Q18" s="9">
        <v>800920</v>
      </c>
    </row>
    <row r="19" spans="1:17" x14ac:dyDescent="0.25">
      <c r="A19" s="5" t="s">
        <v>82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4893416</v>
      </c>
      <c r="Q19" s="9">
        <v>9268668</v>
      </c>
    </row>
    <row r="20" spans="1:17" x14ac:dyDescent="0.25">
      <c r="A20" s="6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7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7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5"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x14ac:dyDescent="0.25"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x14ac:dyDescent="0.25"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x14ac:dyDescent="0.25">
      <c r="P26" s="8"/>
      <c r="Q26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 о финансовом положении</vt:lpstr>
      <vt:lpstr>Отчет о прибылях и убытках</vt:lpstr>
      <vt:lpstr>Операционные 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Khramova Yulia Valeryevna</dc:creator>
  <cp:lastModifiedBy>Anastasiya Smyslova</cp:lastModifiedBy>
  <dcterms:created xsi:type="dcterms:W3CDTF">2015-06-05T18:19:34Z</dcterms:created>
  <dcterms:modified xsi:type="dcterms:W3CDTF">2026-08-25T03:05:16Z</dcterms:modified>
</cp:coreProperties>
</file>